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CEDA\UCDC-UCEDA\Audit\Amortization Schedules\"/>
    </mc:Choice>
  </mc:AlternateContent>
  <xr:revisionPtr revIDLastSave="0" documentId="8_{7BBCD03D-067B-4E44-A853-E2A03838379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Amortization Schedule - UCDOF" sheetId="7" r:id="rId1"/>
    <sheet name="Amortization Schedule with Pmts" sheetId="5" r:id="rId2"/>
  </sheets>
  <definedNames>
    <definedName name="_xlnm.Print_Area" localSheetId="0">'Amortization Schedule - UCDOF'!$A$1:$E$114</definedName>
    <definedName name="_xlnm.Print_Area" localSheetId="1">'Amortization Schedule with Pmts'!$A$1:$E$74</definedName>
    <definedName name="_xlnm.Print_Titles" localSheetId="0">'Amortization Schedule - UCDOF'!$1:$10</definedName>
    <definedName name="_xlnm.Print_Titles" localSheetId="1">'Amortization Schedule with Pmts'!$1:$10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5" l="1"/>
  <c r="C112" i="7" l="1"/>
  <c r="C99" i="7"/>
  <c r="C85" i="7"/>
  <c r="C71" i="7"/>
  <c r="C57" i="7"/>
  <c r="D50" i="7"/>
  <c r="D49" i="7"/>
  <c r="D48" i="7"/>
  <c r="C43" i="7"/>
  <c r="C29" i="7"/>
  <c r="C15" i="7"/>
  <c r="C114" i="7"/>
  <c r="B12" i="7"/>
  <c r="D12" i="7"/>
  <c r="B13" i="7"/>
  <c r="A12" i="7"/>
  <c r="A13" i="7"/>
  <c r="A14" i="7"/>
  <c r="A17" i="7"/>
  <c r="A18" i="7"/>
  <c r="A19" i="7"/>
  <c r="A20" i="7"/>
  <c r="A21" i="7"/>
  <c r="A22" i="7"/>
  <c r="A23" i="7"/>
  <c r="A24" i="7"/>
  <c r="A25" i="7"/>
  <c r="A26" i="7"/>
  <c r="A27" i="7"/>
  <c r="A28" i="7"/>
  <c r="A31" i="7"/>
  <c r="A32" i="7"/>
  <c r="A33" i="7"/>
  <c r="A34" i="7"/>
  <c r="A35" i="7"/>
  <c r="A36" i="7"/>
  <c r="A37" i="7"/>
  <c r="A38" i="7"/>
  <c r="A39" i="7"/>
  <c r="A40" i="7"/>
  <c r="A41" i="7"/>
  <c r="A42" i="7"/>
  <c r="A45" i="7"/>
  <c r="A46" i="7"/>
  <c r="A47" i="7"/>
  <c r="A48" i="7"/>
  <c r="A49" i="7"/>
  <c r="A50" i="7"/>
  <c r="A51" i="7"/>
  <c r="A52" i="7"/>
  <c r="A53" i="7"/>
  <c r="A54" i="7"/>
  <c r="A55" i="7"/>
  <c r="A56" i="7"/>
  <c r="A59" i="7"/>
  <c r="A60" i="7"/>
  <c r="A61" i="7"/>
  <c r="A62" i="7"/>
  <c r="A63" i="7"/>
  <c r="A64" i="7"/>
  <c r="A65" i="7"/>
  <c r="A66" i="7"/>
  <c r="A67" i="7"/>
  <c r="A68" i="7"/>
  <c r="A69" i="7"/>
  <c r="A70" i="7"/>
  <c r="A73" i="7"/>
  <c r="A74" i="7"/>
  <c r="A75" i="7"/>
  <c r="A76" i="7"/>
  <c r="A77" i="7"/>
  <c r="A78" i="7"/>
  <c r="A79" i="7"/>
  <c r="A80" i="7"/>
  <c r="A81" i="7"/>
  <c r="A82" i="7"/>
  <c r="A83" i="7"/>
  <c r="A84" i="7"/>
  <c r="A87" i="7"/>
  <c r="A88" i="7"/>
  <c r="A89" i="7"/>
  <c r="A90" i="7"/>
  <c r="A91" i="7"/>
  <c r="A92" i="7"/>
  <c r="A93" i="7"/>
  <c r="A94" i="7"/>
  <c r="A95" i="7"/>
  <c r="A96" i="7"/>
  <c r="A97" i="7"/>
  <c r="A98" i="7"/>
  <c r="A101" i="7"/>
  <c r="A102" i="7"/>
  <c r="A103" i="7"/>
  <c r="A104" i="7"/>
  <c r="A105" i="7"/>
  <c r="A106" i="7"/>
  <c r="A107" i="7"/>
  <c r="A108" i="7"/>
  <c r="A109" i="7"/>
  <c r="A110" i="7"/>
  <c r="A111" i="7"/>
  <c r="D11" i="7"/>
  <c r="E11" i="7"/>
  <c r="E12" i="7"/>
  <c r="B14" i="7"/>
  <c r="D13" i="7"/>
  <c r="E13" i="7" s="1"/>
  <c r="D11" i="5"/>
  <c r="B12" i="5"/>
  <c r="D12" i="5" s="1"/>
  <c r="C71" i="5"/>
  <c r="C74" i="5" s="1"/>
  <c r="C57" i="5"/>
  <c r="C43" i="5"/>
  <c r="C29" i="5"/>
  <c r="C15" i="5"/>
  <c r="A12" i="5"/>
  <c r="A13" i="5" s="1"/>
  <c r="A14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D49" i="5"/>
  <c r="D48" i="5"/>
  <c r="D14" i="7"/>
  <c r="D50" i="5"/>
  <c r="D15" i="7"/>
  <c r="E14" i="7"/>
  <c r="B15" i="7"/>
  <c r="B17" i="7"/>
  <c r="B13" i="5"/>
  <c r="D13" i="5" s="1"/>
  <c r="D17" i="7"/>
  <c r="B18" i="7"/>
  <c r="E17" i="7"/>
  <c r="B19" i="7"/>
  <c r="D18" i="7"/>
  <c r="E18" i="7"/>
  <c r="B20" i="7"/>
  <c r="D19" i="7"/>
  <c r="B21" i="7"/>
  <c r="D20" i="7"/>
  <c r="E19" i="7"/>
  <c r="E20" i="7"/>
  <c r="D21" i="7"/>
  <c r="B22" i="7"/>
  <c r="B23" i="7"/>
  <c r="D22" i="7"/>
  <c r="E21" i="7"/>
  <c r="D23" i="7"/>
  <c r="B24" i="7"/>
  <c r="E22" i="7"/>
  <c r="E23" i="7"/>
  <c r="B25" i="7"/>
  <c r="D24" i="7"/>
  <c r="E24" i="7"/>
  <c r="B26" i="7"/>
  <c r="D25" i="7"/>
  <c r="E25" i="7"/>
  <c r="B27" i="7"/>
  <c r="D26" i="7"/>
  <c r="E26" i="7"/>
  <c r="B28" i="7"/>
  <c r="D27" i="7"/>
  <c r="E27" i="7"/>
  <c r="D28" i="7"/>
  <c r="D29" i="7"/>
  <c r="B31" i="7"/>
  <c r="B29" i="7"/>
  <c r="D31" i="7"/>
  <c r="B32" i="7"/>
  <c r="E28" i="7"/>
  <c r="B33" i="7"/>
  <c r="D32" i="7"/>
  <c r="E31" i="7"/>
  <c r="E32" i="7"/>
  <c r="D33" i="7"/>
  <c r="E33" i="7" s="1"/>
  <c r="B34" i="7"/>
  <c r="D34" i="7"/>
  <c r="E34" i="7"/>
  <c r="B35" i="7"/>
  <c r="B36" i="7"/>
  <c r="D35" i="7"/>
  <c r="E35" i="7"/>
  <c r="D36" i="7"/>
  <c r="E36" i="7"/>
  <c r="B37" i="7"/>
  <c r="B38" i="7"/>
  <c r="D37" i="7"/>
  <c r="E37" i="7"/>
  <c r="B39" i="7"/>
  <c r="D38" i="7"/>
  <c r="E38" i="7"/>
  <c r="D39" i="7"/>
  <c r="E39" i="7"/>
  <c r="B40" i="7"/>
  <c r="B41" i="7"/>
  <c r="D40" i="7"/>
  <c r="E40" i="7"/>
  <c r="B42" i="7"/>
  <c r="D41" i="7"/>
  <c r="E41" i="7"/>
  <c r="D42" i="7"/>
  <c r="D43" i="7"/>
  <c r="B45" i="7"/>
  <c r="B43" i="7"/>
  <c r="D45" i="7"/>
  <c r="B46" i="7"/>
  <c r="E42" i="7"/>
  <c r="B47" i="7"/>
  <c r="D46" i="7"/>
  <c r="E45" i="7"/>
  <c r="E46" i="7"/>
  <c r="B51" i="7"/>
  <c r="D47" i="7"/>
  <c r="E47" i="7" s="1"/>
  <c r="E48" i="7" s="1"/>
  <c r="E49" i="7" s="1"/>
  <c r="E50" i="7" s="1"/>
  <c r="D51" i="7"/>
  <c r="E51" i="7" s="1"/>
  <c r="B52" i="7"/>
  <c r="B53" i="7"/>
  <c r="D52" i="7"/>
  <c r="E52" i="7"/>
  <c r="D53" i="7"/>
  <c r="E53" i="7"/>
  <c r="B54" i="7"/>
  <c r="B55" i="7"/>
  <c r="D54" i="7"/>
  <c r="E54" i="7"/>
  <c r="D55" i="7"/>
  <c r="E55" i="7"/>
  <c r="B56" i="7"/>
  <c r="D56" i="7"/>
  <c r="D57" i="7"/>
  <c r="B59" i="7"/>
  <c r="B57" i="7"/>
  <c r="E56" i="7"/>
  <c r="D59" i="7"/>
  <c r="E59" i="7" s="1"/>
  <c r="B60" i="7"/>
  <c r="D60" i="7"/>
  <c r="B61" i="7"/>
  <c r="B62" i="7"/>
  <c r="D61" i="7"/>
  <c r="E60" i="7"/>
  <c r="E61" i="7"/>
  <c r="D62" i="7"/>
  <c r="B63" i="7"/>
  <c r="E62" i="7"/>
  <c r="B64" i="7"/>
  <c r="D63" i="7"/>
  <c r="E63" i="7" s="1"/>
  <c r="B65" i="7"/>
  <c r="D64" i="7"/>
  <c r="E64" i="7" s="1"/>
  <c r="B66" i="7"/>
  <c r="D65" i="7"/>
  <c r="E65" i="7"/>
  <c r="B67" i="7"/>
  <c r="D66" i="7"/>
  <c r="E66" i="7"/>
  <c r="D67" i="7"/>
  <c r="E67" i="7"/>
  <c r="B68" i="7"/>
  <c r="B69" i="7"/>
  <c r="D68" i="7"/>
  <c r="E68" i="7"/>
  <c r="B70" i="7"/>
  <c r="D69" i="7"/>
  <c r="E69" i="7"/>
  <c r="D70" i="7"/>
  <c r="D71" i="7"/>
  <c r="B73" i="7"/>
  <c r="B71" i="7"/>
  <c r="B74" i="7"/>
  <c r="D73" i="7"/>
  <c r="E70" i="7"/>
  <c r="E73" i="7"/>
  <c r="D70" i="5"/>
  <c r="D74" i="7"/>
  <c r="E74" i="7"/>
  <c r="B75" i="7"/>
  <c r="B76" i="7"/>
  <c r="D75" i="7"/>
  <c r="E75" i="7"/>
  <c r="D76" i="7"/>
  <c r="B77" i="7"/>
  <c r="B78" i="7"/>
  <c r="D77" i="7"/>
  <c r="E76" i="7"/>
  <c r="E77" i="7"/>
  <c r="B79" i="7"/>
  <c r="D78" i="7"/>
  <c r="E78" i="7"/>
  <c r="D79" i="7"/>
  <c r="E79" i="7"/>
  <c r="B80" i="7"/>
  <c r="B81" i="7"/>
  <c r="D80" i="7"/>
  <c r="E80" i="7"/>
  <c r="B82" i="7"/>
  <c r="D81" i="7"/>
  <c r="E81" i="7"/>
  <c r="D82" i="7"/>
  <c r="E82" i="7"/>
  <c r="B83" i="7"/>
  <c r="B84" i="7"/>
  <c r="D83" i="7"/>
  <c r="E83" i="7"/>
  <c r="B87" i="7"/>
  <c r="D84" i="7"/>
  <c r="D85" i="7"/>
  <c r="B85" i="7"/>
  <c r="D87" i="7"/>
  <c r="B88" i="7"/>
  <c r="E84" i="7"/>
  <c r="E87" i="7"/>
  <c r="D88" i="7"/>
  <c r="B89" i="7"/>
  <c r="B90" i="7"/>
  <c r="D89" i="7"/>
  <c r="E88" i="7"/>
  <c r="E89" i="7"/>
  <c r="D90" i="7"/>
  <c r="E90" i="7" s="1"/>
  <c r="B91" i="7"/>
  <c r="B92" i="7"/>
  <c r="D91" i="7"/>
  <c r="E91" i="7" s="1"/>
  <c r="D92" i="7"/>
  <c r="E92" i="7" s="1"/>
  <c r="B93" i="7"/>
  <c r="D93" i="7"/>
  <c r="B94" i="7"/>
  <c r="E93" i="7"/>
  <c r="B95" i="7"/>
  <c r="D94" i="7"/>
  <c r="E94" i="7"/>
  <c r="D95" i="7"/>
  <c r="E95" i="7"/>
  <c r="B96" i="7"/>
  <c r="D96" i="7"/>
  <c r="E96" i="7"/>
  <c r="B97" i="7"/>
  <c r="D97" i="7"/>
  <c r="E97" i="7"/>
  <c r="B98" i="7"/>
  <c r="B101" i="7"/>
  <c r="D98" i="7"/>
  <c r="D99" i="7"/>
  <c r="B99" i="7"/>
  <c r="D101" i="7"/>
  <c r="B102" i="7"/>
  <c r="E98" i="7"/>
  <c r="E101" i="7"/>
  <c r="B103" i="7"/>
  <c r="D102" i="7"/>
  <c r="D103" i="7"/>
  <c r="B104" i="7"/>
  <c r="E102" i="7"/>
  <c r="E103" i="7"/>
  <c r="B105" i="7"/>
  <c r="D104" i="7"/>
  <c r="B106" i="7"/>
  <c r="D105" i="7"/>
  <c r="E104" i="7"/>
  <c r="E105" i="7"/>
  <c r="D106" i="7"/>
  <c r="E106" i="7"/>
  <c r="B107" i="7"/>
  <c r="B111" i="7"/>
  <c r="D111" i="7"/>
  <c r="B108" i="7"/>
  <c r="D107" i="7"/>
  <c r="E107" i="7"/>
  <c r="B109" i="7"/>
  <c r="D108" i="7"/>
  <c r="E108" i="7"/>
  <c r="B110" i="7"/>
  <c r="D110" i="7"/>
  <c r="D109" i="7"/>
  <c r="D112" i="7"/>
  <c r="D114" i="7"/>
  <c r="B112" i="7"/>
  <c r="B114" i="7"/>
  <c r="E109" i="7"/>
  <c r="E110" i="7"/>
  <c r="E111" i="7"/>
  <c r="B14" i="5" l="1"/>
  <c r="E11" i="5"/>
  <c r="E12" i="5" s="1"/>
  <c r="E13" i="5" s="1"/>
  <c r="B15" i="5"/>
  <c r="B17" i="5" l="1"/>
  <c r="D14" i="5"/>
  <c r="D17" i="5" l="1"/>
  <c r="B18" i="5"/>
  <c r="E14" i="5"/>
  <c r="E17" i="5" s="1"/>
  <c r="D15" i="5"/>
  <c r="D18" i="5" l="1"/>
  <c r="B19" i="5"/>
  <c r="D19" i="5" l="1"/>
  <c r="B20" i="5"/>
  <c r="E18" i="5"/>
  <c r="E19" i="5" l="1"/>
  <c r="B21" i="5"/>
  <c r="D20" i="5"/>
  <c r="E20" i="5" s="1"/>
  <c r="B22" i="5" l="1"/>
  <c r="D21" i="5"/>
  <c r="E21" i="5" s="1"/>
  <c r="D22" i="5" l="1"/>
  <c r="E22" i="5" s="1"/>
  <c r="B23" i="5"/>
  <c r="D23" i="5" l="1"/>
  <c r="E23" i="5" s="1"/>
  <c r="B24" i="5"/>
  <c r="B25" i="5" l="1"/>
  <c r="D24" i="5"/>
  <c r="E24" i="5" s="1"/>
  <c r="D25" i="5" l="1"/>
  <c r="E25" i="5" s="1"/>
  <c r="B26" i="5"/>
  <c r="B27" i="5" l="1"/>
  <c r="D26" i="5"/>
  <c r="E26" i="5" s="1"/>
  <c r="E27" i="5" l="1"/>
  <c r="B28" i="5"/>
  <c r="D27" i="5"/>
  <c r="D28" i="5" l="1"/>
  <c r="D29" i="5" s="1"/>
  <c r="B31" i="5"/>
  <c r="B29" i="5"/>
  <c r="D31" i="5" l="1"/>
  <c r="B32" i="5"/>
  <c r="E28" i="5"/>
  <c r="E31" i="5" s="1"/>
  <c r="B33" i="5" l="1"/>
  <c r="D32" i="5"/>
  <c r="E32" i="5" s="1"/>
  <c r="B34" i="5" l="1"/>
  <c r="D33" i="5"/>
  <c r="D34" i="5" l="1"/>
  <c r="B35" i="5"/>
  <c r="E33" i="5"/>
  <c r="E34" i="5" s="1"/>
  <c r="B36" i="5" l="1"/>
  <c r="D35" i="5"/>
  <c r="E35" i="5"/>
  <c r="B37" i="5" l="1"/>
  <c r="D36" i="5"/>
  <c r="E36" i="5" s="1"/>
  <c r="B38" i="5" l="1"/>
  <c r="D37" i="5"/>
  <c r="E37" i="5" s="1"/>
  <c r="B39" i="5" l="1"/>
  <c r="D38" i="5"/>
  <c r="E38" i="5" s="1"/>
  <c r="B40" i="5" l="1"/>
  <c r="D39" i="5"/>
  <c r="E39" i="5" s="1"/>
  <c r="B41" i="5" l="1"/>
  <c r="D40" i="5"/>
  <c r="E40" i="5" s="1"/>
  <c r="E41" i="5" l="1"/>
  <c r="D41" i="5"/>
  <c r="B42" i="5"/>
  <c r="B45" i="5" l="1"/>
  <c r="D42" i="5"/>
  <c r="D43" i="5" s="1"/>
  <c r="B43" i="5"/>
  <c r="B46" i="5" l="1"/>
  <c r="D45" i="5"/>
  <c r="E42" i="5"/>
  <c r="E45" i="5" s="1"/>
  <c r="B47" i="5" l="1"/>
  <c r="D46" i="5"/>
  <c r="B51" i="5" l="1"/>
  <c r="D47" i="5"/>
  <c r="E46" i="5"/>
  <c r="E47" i="5" s="1"/>
  <c r="E48" i="5" s="1"/>
  <c r="E49" i="5" s="1"/>
  <c r="E50" i="5" s="1"/>
  <c r="D51" i="5" l="1"/>
  <c r="E51" i="5" s="1"/>
  <c r="B52" i="5"/>
  <c r="B53" i="5" l="1"/>
  <c r="D52" i="5"/>
  <c r="E52" i="5" s="1"/>
  <c r="D53" i="5" l="1"/>
  <c r="E53" i="5" s="1"/>
  <c r="B54" i="5"/>
  <c r="D54" i="5" l="1"/>
  <c r="E54" i="5" s="1"/>
  <c r="B55" i="5"/>
  <c r="D55" i="5" l="1"/>
  <c r="E55" i="5" s="1"/>
  <c r="B56" i="5"/>
  <c r="B59" i="5" l="1"/>
  <c r="D56" i="5"/>
  <c r="D57" i="5" s="1"/>
  <c r="B57" i="5"/>
  <c r="B60" i="5" l="1"/>
  <c r="D59" i="5"/>
  <c r="E56" i="5"/>
  <c r="E59" i="5" s="1"/>
  <c r="D60" i="5" l="1"/>
  <c r="B61" i="5"/>
  <c r="E60" i="5" l="1"/>
  <c r="B62" i="5"/>
  <c r="D61" i="5"/>
  <c r="B63" i="5" l="1"/>
  <c r="D62" i="5"/>
  <c r="E61" i="5"/>
  <c r="E62" i="5" l="1"/>
  <c r="B64" i="5"/>
  <c r="D63" i="5"/>
  <c r="D64" i="5" l="1"/>
  <c r="B65" i="5"/>
  <c r="E63" i="5"/>
  <c r="E64" i="5" s="1"/>
  <c r="D65" i="5" l="1"/>
  <c r="E65" i="5" s="1"/>
  <c r="B66" i="5"/>
  <c r="D66" i="5" l="1"/>
  <c r="E66" i="5" s="1"/>
  <c r="B67" i="5"/>
  <c r="B68" i="5" l="1"/>
  <c r="D67" i="5"/>
  <c r="E67" i="5" s="1"/>
  <c r="D68" i="5" l="1"/>
  <c r="E68" i="5" s="1"/>
  <c r="D69" i="5" l="1"/>
  <c r="B71" i="5"/>
  <c r="B74" i="5" s="1"/>
  <c r="L69" i="5" l="1"/>
  <c r="D71" i="5"/>
  <c r="D74" i="5" s="1"/>
  <c r="E69" i="5"/>
  <c r="E70" i="5" s="1"/>
</calcChain>
</file>

<file path=xl/sharedStrings.xml><?xml version="1.0" encoding="utf-8"?>
<sst xmlns="http://schemas.openxmlformats.org/spreadsheetml/2006/main" count="60" uniqueCount="33">
  <si>
    <t>CDBG</t>
  </si>
  <si>
    <t>Farm to Table Community, Inc.</t>
  </si>
  <si>
    <t>DBA The Farm Bridge - Loan #717</t>
  </si>
  <si>
    <t>Modified Amortization Schedule</t>
  </si>
  <si>
    <t>Annual Rate</t>
  </si>
  <si>
    <t>Principal</t>
  </si>
  <si>
    <t># of Payments</t>
  </si>
  <si>
    <t>Payment</t>
  </si>
  <si>
    <t>Due Date</t>
  </si>
  <si>
    <t>Amount</t>
  </si>
  <si>
    <t>Interest</t>
  </si>
  <si>
    <t>Balance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</si>
  <si>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</si>
  <si>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</si>
  <si>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</si>
  <si>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</si>
  <si>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</si>
  <si>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</si>
  <si>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</si>
  <si>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</si>
  <si>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Grand Total</t>
  </si>
  <si>
    <t>**Created by U.C. Department of Finance</t>
  </si>
  <si>
    <t>Check</t>
  </si>
  <si>
    <t>Date of</t>
  </si>
  <si>
    <t>Number</t>
  </si>
  <si>
    <t>Receipt</t>
  </si>
  <si>
    <t>Deposit</t>
  </si>
  <si>
    <t>Notes</t>
  </si>
  <si>
    <t>2 days late, no history of late payments, late fee not charged</t>
  </si>
  <si>
    <t>Late fee waived by Board</t>
  </si>
  <si>
    <t>No late fee accrued</t>
  </si>
  <si>
    <t>Late fee waived. Check was in mailbox of Development Court which was never checked by new staff at OED. Postmark on envelope was 7/2/2021.</t>
  </si>
  <si>
    <t>Additional payment of $50,961.22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</si>
</sst>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/dd/yy;@"/>
    <numFmt numFmtId="165" formatCode="0.0%"/>
    <numFmt numFmtId="166" formatCode="&quot;$&quot;#,##0.00"/>
  </numFmts>
  <fonts count="6" x14ac:knownFonts="1">
    <font>
      <sz val="10"/>
      <name val="Arial"/>
    </font>
    <font>
      <b/>
      <sz val="12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5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165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16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1" fillId="0" borderId="6" xfId="0" applyNumberFormat="1" applyFont="1" applyBorder="1"/>
    <xf numFmtId="164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/>
    <xf numFmtId="8" fontId="0" fillId="0" borderId="0" xfId="0" applyNumberFormat="1"/>
    <xf numFmtId="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4" fontId="0" fillId="0" borderId="0" xfId="0" applyNumberFormat="1"/>
    <xf numFmtId="4" fontId="1" fillId="0" borderId="1" xfId="3" applyNumberFormat="1" applyFont="1" applyBorder="1" applyAlignment="1">
      <alignment horizontal="center"/>
    </xf>
    <xf numFmtId="0" fontId="3" fillId="0" borderId="0" xfId="0" applyFont="1"/>
    <xf numFmtId="1" fontId="0" fillId="0" borderId="0" xfId="0" applyNumberFormat="1"/>
    <xf numFmtId="1" fontId="3" fillId="0" borderId="0" xfId="0" applyNumberFormat="1" applyFont="1"/>
    <xf numFmtId="14" fontId="3" fillId="0" borderId="0" xfId="0" applyNumberFormat="1" applyFont="1"/>
    <xf numFmtId="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8"/>
  <sheetViews>
    <sheetView zoomScaleNormal="100" workbookViewId="0">
      <selection activeCell="I10" sqref="I10"/>
    </sheetView>
  </sheetViews>
  <sheetFormatPr defaultRowHeight="15.75" x14ac:dyDescent="0.25"/>
  <cols>
    <col min="1" max="1" width="18.7109375" style="3" customWidth="1"/>
    <col min="2" max="4" width="16.7109375" style="2" customWidth="1"/>
    <col min="5" max="5" width="18.7109375" style="2" customWidth="1"/>
  </cols>
  <sheetData>
    <row r="1" spans="1:5" ht="23.25" x14ac:dyDescent="0.35">
      <c r="A1" s="30" t="s">
        <v>0</v>
      </c>
      <c r="B1" s="30"/>
      <c r="C1" s="30"/>
      <c r="D1" s="30"/>
      <c r="E1" s="30"/>
    </row>
    <row r="2" spans="1:5" ht="23.25" x14ac:dyDescent="0.35">
      <c r="A2" s="30" t="s">
        <v>1</v>
      </c>
      <c r="B2" s="30"/>
      <c r="C2" s="30"/>
      <c r="D2" s="30"/>
      <c r="E2" s="30"/>
    </row>
    <row r="3" spans="1:5" ht="23.25" x14ac:dyDescent="0.35">
      <c r="A3" s="30" t="s">
        <v>2</v>
      </c>
      <c r="B3" s="30"/>
      <c r="C3" s="30"/>
      <c r="D3" s="30"/>
      <c r="E3" s="30"/>
    </row>
    <row r="4" spans="1:5" ht="23.25" x14ac:dyDescent="0.35">
      <c r="A4" s="30" t="s">
        <v>3</v>
      </c>
      <c r="B4" s="30"/>
      <c r="C4" s="30"/>
      <c r="D4" s="30"/>
      <c r="E4" s="30"/>
    </row>
    <row r="5" spans="1:5" ht="16.5" thickBot="1" x14ac:dyDescent="0.3">
      <c r="A5" s="1"/>
    </row>
    <row r="6" spans="1:5" x14ac:dyDescent="0.25">
      <c r="B6" s="11" t="s">
        <v>4</v>
      </c>
      <c r="C6" s="12" t="s">
        <v>5</v>
      </c>
      <c r="D6" s="12" t="s">
        <v>6</v>
      </c>
    </row>
    <row r="7" spans="1:5" ht="16.5" thickBot="1" x14ac:dyDescent="0.3">
      <c r="B7" s="8">
        <v>0.04</v>
      </c>
      <c r="C7" s="9">
        <v>150000</v>
      </c>
      <c r="D7" s="10">
        <v>84</v>
      </c>
    </row>
    <row r="9" spans="1:5" x14ac:dyDescent="0.25">
      <c r="A9" s="3" t="s">
        <v>7</v>
      </c>
      <c r="B9" s="4" t="s">
        <v>7</v>
      </c>
      <c r="C9" s="4"/>
      <c r="D9" s="4"/>
      <c r="E9" s="4" t="s">
        <v>5</v>
      </c>
    </row>
    <row r="10" spans="1:5" ht="16.5" thickBot="1" x14ac:dyDescent="0.3">
      <c r="A10" s="5" t="s">
        <v>8</v>
      </c>
      <c r="B10" s="6" t="s">
        <v>9</v>
      </c>
      <c r="C10" s="6" t="s">
        <v>10</v>
      </c>
      <c r="D10" s="6" t="s">
        <v>5</v>
      </c>
      <c r="E10" s="6" t="s">
        <v>11</v>
      </c>
    </row>
    <row r="11" spans="1:5" x14ac:dyDescent="0.25">
      <c r="A11" s="3">
        <v>42979</v>
      </c>
      <c r="B11" s="2">
        <v>2050.3200000000002</v>
      </c>
      <c r="C11" s="2">
        <v>500</v>
      </c>
      <c r="D11" s="2">
        <f>+B11-C11</f>
        <v>1550.3200000000002</v>
      </c>
      <c r="E11" s="2">
        <f>+C7-D11</f>
        <v>148449.68</v>
      </c>
    </row>
    <row r="12" spans="1:5" x14ac:dyDescent="0.25">
      <c r="A12" s="13">
        <f>+A11+30</f>
        <v>43009</v>
      </c>
      <c r="B12" s="2">
        <f>+B11</f>
        <v>2050.3200000000002</v>
      </c>
      <c r="C12" s="2">
        <v>494.83</v>
      </c>
      <c r="D12" s="2">
        <f>+B12-C12</f>
        <v>1555.4900000000002</v>
      </c>
      <c r="E12" s="2">
        <f>+E11-D12</f>
        <v>146894.19</v>
      </c>
    </row>
    <row r="13" spans="1:5" x14ac:dyDescent="0.25">
      <c r="A13" s="3">
        <f>A12+31</f>
        <v>43040</v>
      </c>
      <c r="B13" s="2">
        <f>+B12</f>
        <v>2050.3200000000002</v>
      </c>
      <c r="C13" s="2">
        <v>489.65</v>
      </c>
      <c r="D13" s="2">
        <f>+B13-C13</f>
        <v>1560.67</v>
      </c>
      <c r="E13" s="2">
        <f>+E12-D13</f>
        <v>145333.51999999999</v>
      </c>
    </row>
    <row r="14" spans="1:5" ht="16.5" thickBot="1" x14ac:dyDescent="0.3">
      <c r="A14" s="5">
        <f>A13+30</f>
        <v>43070</v>
      </c>
      <c r="B14" s="7">
        <f>+B13</f>
        <v>2050.3200000000002</v>
      </c>
      <c r="C14" s="7">
        <v>484.44</v>
      </c>
      <c r="D14" s="7">
        <f>+B14-C14</f>
        <v>1565.88</v>
      </c>
      <c r="E14" s="7">
        <f t="shared" ref="E14:E77" si="0">+E13-D14</f>
        <v>143767.63999999998</v>
      </c>
    </row>
    <row r="15" spans="1:5" x14ac:dyDescent="0.25">
      <c r="A15" s="3" t="s">
        <v>12</v>
      </c>
      <c r="B15" s="2">
        <f>SUM(B11:B14)</f>
        <v>8201.2800000000007</v>
      </c>
      <c r="C15" s="2">
        <f>SUM(C11:C14)</f>
        <v>1968.92</v>
      </c>
      <c r="D15" s="2">
        <f>SUM(D11:D14)</f>
        <v>6232.3600000000006</v>
      </c>
    </row>
    <row r="17" spans="1:5" x14ac:dyDescent="0.25">
      <c r="A17" s="13">
        <f>+A14+31</f>
        <v>43101</v>
      </c>
      <c r="B17" s="14">
        <f>+B14</f>
        <v>2050.3200000000002</v>
      </c>
      <c r="C17" s="14">
        <v>479.23</v>
      </c>
      <c r="D17" s="14">
        <f t="shared" ref="D17:D80" si="1">+B17-C17</f>
        <v>1571.0900000000001</v>
      </c>
      <c r="E17" s="14">
        <f>+E14-D17</f>
        <v>142196.54999999999</v>
      </c>
    </row>
    <row r="18" spans="1:5" x14ac:dyDescent="0.25">
      <c r="A18" s="13">
        <f>+A17+31</f>
        <v>43132</v>
      </c>
      <c r="B18" s="14">
        <f>+B17</f>
        <v>2050.3200000000002</v>
      </c>
      <c r="C18" s="14">
        <v>473.99</v>
      </c>
      <c r="D18" s="14">
        <f t="shared" si="1"/>
        <v>1576.3300000000002</v>
      </c>
      <c r="E18" s="14">
        <f>+E17-D18</f>
        <v>140620.22</v>
      </c>
    </row>
    <row r="19" spans="1:5" x14ac:dyDescent="0.25">
      <c r="A19" s="13">
        <f>+A18+28</f>
        <v>43160</v>
      </c>
      <c r="B19" s="14">
        <f>+B18</f>
        <v>2050.3200000000002</v>
      </c>
      <c r="C19" s="14">
        <v>468.73</v>
      </c>
      <c r="D19" s="14">
        <f t="shared" si="1"/>
        <v>1581.5900000000001</v>
      </c>
      <c r="E19" s="14">
        <f>+E18-D19</f>
        <v>139038.63</v>
      </c>
    </row>
    <row r="20" spans="1:5" x14ac:dyDescent="0.25">
      <c r="A20" s="13">
        <f>+A19+31</f>
        <v>43191</v>
      </c>
      <c r="B20" s="14">
        <f>+B19</f>
        <v>2050.3200000000002</v>
      </c>
      <c r="C20" s="14">
        <v>463.46</v>
      </c>
      <c r="D20" s="14">
        <f t="shared" si="1"/>
        <v>1586.8600000000001</v>
      </c>
      <c r="E20" s="14">
        <f t="shared" si="0"/>
        <v>137451.77000000002</v>
      </c>
    </row>
    <row r="21" spans="1:5" x14ac:dyDescent="0.25">
      <c r="A21" s="13">
        <f>+A20+30</f>
        <v>43221</v>
      </c>
      <c r="B21" s="14">
        <f t="shared" ref="B21:B28" si="2">+B20</f>
        <v>2050.3200000000002</v>
      </c>
      <c r="C21" s="14">
        <v>458.17</v>
      </c>
      <c r="D21" s="14">
        <f t="shared" si="1"/>
        <v>1592.15</v>
      </c>
      <c r="E21" s="14">
        <f t="shared" si="0"/>
        <v>135859.62000000002</v>
      </c>
    </row>
    <row r="22" spans="1:5" x14ac:dyDescent="0.25">
      <c r="A22" s="13">
        <f>+A21+31</f>
        <v>43252</v>
      </c>
      <c r="B22" s="14">
        <f t="shared" si="2"/>
        <v>2050.3200000000002</v>
      </c>
      <c r="C22" s="14">
        <v>452.87</v>
      </c>
      <c r="D22" s="14">
        <f t="shared" si="1"/>
        <v>1597.4500000000003</v>
      </c>
      <c r="E22" s="14">
        <f t="shared" si="0"/>
        <v>134262.17000000001</v>
      </c>
    </row>
    <row r="23" spans="1:5" x14ac:dyDescent="0.25">
      <c r="A23" s="13">
        <f>+A22+30</f>
        <v>43282</v>
      </c>
      <c r="B23" s="14">
        <f t="shared" si="2"/>
        <v>2050.3200000000002</v>
      </c>
      <c r="C23" s="14">
        <v>447.54</v>
      </c>
      <c r="D23" s="14">
        <f t="shared" si="1"/>
        <v>1602.7800000000002</v>
      </c>
      <c r="E23" s="14">
        <f t="shared" si="0"/>
        <v>132659.39000000001</v>
      </c>
    </row>
    <row r="24" spans="1:5" x14ac:dyDescent="0.25">
      <c r="A24" s="13">
        <f>+A23+31</f>
        <v>43313</v>
      </c>
      <c r="B24" s="14">
        <f t="shared" si="2"/>
        <v>2050.3200000000002</v>
      </c>
      <c r="C24" s="14">
        <v>442.2</v>
      </c>
      <c r="D24" s="14">
        <f t="shared" si="1"/>
        <v>1608.1200000000001</v>
      </c>
      <c r="E24" s="14">
        <f t="shared" si="0"/>
        <v>131051.27000000002</v>
      </c>
    </row>
    <row r="25" spans="1:5" x14ac:dyDescent="0.25">
      <c r="A25" s="13">
        <f>+A24+31</f>
        <v>43344</v>
      </c>
      <c r="B25" s="14">
        <f t="shared" si="2"/>
        <v>2050.3200000000002</v>
      </c>
      <c r="C25" s="14">
        <v>436.84</v>
      </c>
      <c r="D25" s="14">
        <f t="shared" si="1"/>
        <v>1613.4800000000002</v>
      </c>
      <c r="E25" s="14">
        <f t="shared" si="0"/>
        <v>129437.79000000002</v>
      </c>
    </row>
    <row r="26" spans="1:5" x14ac:dyDescent="0.25">
      <c r="A26" s="13">
        <f>+A25+30</f>
        <v>43374</v>
      </c>
      <c r="B26" s="14">
        <f t="shared" si="2"/>
        <v>2050.3200000000002</v>
      </c>
      <c r="C26" s="14">
        <v>431.46</v>
      </c>
      <c r="D26" s="14">
        <f t="shared" si="1"/>
        <v>1618.8600000000001</v>
      </c>
      <c r="E26" s="14">
        <f t="shared" si="0"/>
        <v>127818.93000000002</v>
      </c>
    </row>
    <row r="27" spans="1:5" x14ac:dyDescent="0.25">
      <c r="A27" s="13">
        <f>+A26+31</f>
        <v>43405</v>
      </c>
      <c r="B27" s="14">
        <f t="shared" si="2"/>
        <v>2050.3200000000002</v>
      </c>
      <c r="C27" s="14">
        <v>426.06</v>
      </c>
      <c r="D27" s="14">
        <f t="shared" si="1"/>
        <v>1624.2600000000002</v>
      </c>
      <c r="E27" s="14">
        <f t="shared" si="0"/>
        <v>126194.67000000003</v>
      </c>
    </row>
    <row r="28" spans="1:5" ht="16.5" thickBot="1" x14ac:dyDescent="0.3">
      <c r="A28" s="13">
        <f>+A27+30</f>
        <v>43435</v>
      </c>
      <c r="B28" s="14">
        <f t="shared" si="2"/>
        <v>2050.3200000000002</v>
      </c>
      <c r="C28" s="14">
        <v>420.63</v>
      </c>
      <c r="D28" s="14">
        <f t="shared" si="1"/>
        <v>1629.69</v>
      </c>
      <c r="E28" s="14">
        <f t="shared" si="0"/>
        <v>124564.98000000003</v>
      </c>
    </row>
    <row r="29" spans="1:5" x14ac:dyDescent="0.25">
      <c r="A29" s="18" t="s">
        <v>13</v>
      </c>
      <c r="B29" s="19">
        <f>SUM(B17:B28)</f>
        <v>24603.84</v>
      </c>
      <c r="C29" s="19">
        <f>SUM(C17:C28)</f>
        <v>5401.18</v>
      </c>
      <c r="D29" s="19">
        <f>SUM(D17:D28)</f>
        <v>19202.66</v>
      </c>
      <c r="E29" s="19"/>
    </row>
    <row r="30" spans="1:5" x14ac:dyDescent="0.25">
      <c r="A30" s="13"/>
      <c r="B30" s="14"/>
      <c r="C30" s="14"/>
      <c r="D30" s="14"/>
      <c r="E30" s="14"/>
    </row>
    <row r="31" spans="1:5" x14ac:dyDescent="0.25">
      <c r="A31" s="13">
        <f>+A28+31</f>
        <v>43466</v>
      </c>
      <c r="B31" s="14">
        <f>+B28</f>
        <v>2050.3200000000002</v>
      </c>
      <c r="C31" s="14">
        <v>415.22</v>
      </c>
      <c r="D31" s="14">
        <f t="shared" si="1"/>
        <v>1635.1000000000001</v>
      </c>
      <c r="E31" s="14">
        <f>+E28-D31</f>
        <v>122929.88000000002</v>
      </c>
    </row>
    <row r="32" spans="1:5" x14ac:dyDescent="0.25">
      <c r="A32" s="13">
        <f>+A31+31</f>
        <v>43497</v>
      </c>
      <c r="B32" s="14">
        <f>+B31</f>
        <v>2050.3200000000002</v>
      </c>
      <c r="C32" s="14">
        <v>409.77</v>
      </c>
      <c r="D32" s="14">
        <f t="shared" si="1"/>
        <v>1640.5500000000002</v>
      </c>
      <c r="E32" s="14">
        <f>+E31-D32</f>
        <v>121289.33000000002</v>
      </c>
    </row>
    <row r="33" spans="1:5" x14ac:dyDescent="0.25">
      <c r="A33" s="13">
        <f>+A32+28</f>
        <v>43525</v>
      </c>
      <c r="B33" s="21">
        <f>+B32</f>
        <v>2050.3200000000002</v>
      </c>
      <c r="C33" s="21">
        <v>404.3</v>
      </c>
      <c r="D33" s="21">
        <f t="shared" si="1"/>
        <v>1646.0200000000002</v>
      </c>
      <c r="E33" s="21">
        <f>+E32-D33</f>
        <v>119643.31000000001</v>
      </c>
    </row>
    <row r="34" spans="1:5" x14ac:dyDescent="0.25">
      <c r="A34" s="13">
        <f>+A33+31</f>
        <v>43556</v>
      </c>
      <c r="B34" s="21">
        <f>+B33</f>
        <v>2050.3200000000002</v>
      </c>
      <c r="C34" s="21">
        <v>398.81</v>
      </c>
      <c r="D34" s="21">
        <f t="shared" si="1"/>
        <v>1651.5100000000002</v>
      </c>
      <c r="E34" s="21">
        <f t="shared" si="0"/>
        <v>117991.80000000002</v>
      </c>
    </row>
    <row r="35" spans="1:5" x14ac:dyDescent="0.25">
      <c r="A35" s="13">
        <f>+A34+30</f>
        <v>43586</v>
      </c>
      <c r="B35" s="21">
        <f t="shared" ref="B35:B42" si="3">+B34</f>
        <v>2050.3200000000002</v>
      </c>
      <c r="C35" s="21">
        <v>393.31</v>
      </c>
      <c r="D35" s="21">
        <f t="shared" si="1"/>
        <v>1657.0100000000002</v>
      </c>
      <c r="E35" s="21">
        <f t="shared" si="0"/>
        <v>116334.79000000002</v>
      </c>
    </row>
    <row r="36" spans="1:5" x14ac:dyDescent="0.25">
      <c r="A36" s="13">
        <f>+A35+31</f>
        <v>43617</v>
      </c>
      <c r="B36" s="21">
        <f t="shared" si="3"/>
        <v>2050.3200000000002</v>
      </c>
      <c r="C36" s="21">
        <v>387.78</v>
      </c>
      <c r="D36" s="21">
        <f t="shared" si="1"/>
        <v>1662.5400000000002</v>
      </c>
      <c r="E36" s="21">
        <f t="shared" si="0"/>
        <v>114672.25000000003</v>
      </c>
    </row>
    <row r="37" spans="1:5" x14ac:dyDescent="0.25">
      <c r="A37" s="13">
        <f>+A36+30</f>
        <v>43647</v>
      </c>
      <c r="B37" s="21">
        <f t="shared" si="3"/>
        <v>2050.3200000000002</v>
      </c>
      <c r="C37" s="21">
        <v>382.24</v>
      </c>
      <c r="D37" s="21">
        <f t="shared" si="1"/>
        <v>1668.0800000000002</v>
      </c>
      <c r="E37" s="21">
        <f t="shared" si="0"/>
        <v>113004.17000000003</v>
      </c>
    </row>
    <row r="38" spans="1:5" x14ac:dyDescent="0.25">
      <c r="A38" s="13">
        <f>+A37+31</f>
        <v>43678</v>
      </c>
      <c r="B38" s="14">
        <f t="shared" si="3"/>
        <v>2050.3200000000002</v>
      </c>
      <c r="C38" s="14">
        <v>376.68</v>
      </c>
      <c r="D38" s="14">
        <f t="shared" si="1"/>
        <v>1673.64</v>
      </c>
      <c r="E38" s="14">
        <f t="shared" si="0"/>
        <v>111330.53000000003</v>
      </c>
    </row>
    <row r="39" spans="1:5" x14ac:dyDescent="0.25">
      <c r="A39" s="13">
        <f>+A38+31</f>
        <v>43709</v>
      </c>
      <c r="B39" s="21">
        <f t="shared" si="3"/>
        <v>2050.3200000000002</v>
      </c>
      <c r="C39" s="21">
        <v>371.1</v>
      </c>
      <c r="D39" s="21">
        <f t="shared" si="1"/>
        <v>1679.2200000000003</v>
      </c>
      <c r="E39" s="21">
        <f t="shared" si="0"/>
        <v>109651.31000000003</v>
      </c>
    </row>
    <row r="40" spans="1:5" x14ac:dyDescent="0.25">
      <c r="A40" s="13">
        <f>+A39+30</f>
        <v>43739</v>
      </c>
      <c r="B40" s="14">
        <f t="shared" si="3"/>
        <v>2050.3200000000002</v>
      </c>
      <c r="C40" s="14">
        <v>365.5</v>
      </c>
      <c r="D40" s="14">
        <f t="shared" si="1"/>
        <v>1684.8200000000002</v>
      </c>
      <c r="E40" s="14">
        <f t="shared" si="0"/>
        <v>107966.49000000002</v>
      </c>
    </row>
    <row r="41" spans="1:5" x14ac:dyDescent="0.25">
      <c r="A41" s="13">
        <f>+A40+31</f>
        <v>43770</v>
      </c>
      <c r="B41" s="14">
        <f t="shared" si="3"/>
        <v>2050.3200000000002</v>
      </c>
      <c r="C41" s="14">
        <v>359.89</v>
      </c>
      <c r="D41" s="14">
        <f t="shared" si="1"/>
        <v>1690.4300000000003</v>
      </c>
      <c r="E41" s="14">
        <f t="shared" si="0"/>
        <v>106276.06000000003</v>
      </c>
    </row>
    <row r="42" spans="1:5" ht="16.5" thickBot="1" x14ac:dyDescent="0.3">
      <c r="A42" s="13">
        <f>+A41+30</f>
        <v>43800</v>
      </c>
      <c r="B42" s="14">
        <f t="shared" si="3"/>
        <v>2050.3200000000002</v>
      </c>
      <c r="C42" s="14">
        <v>354.24</v>
      </c>
      <c r="D42" s="14">
        <f t="shared" si="1"/>
        <v>1696.0800000000002</v>
      </c>
      <c r="E42" s="14">
        <f t="shared" si="0"/>
        <v>104579.98000000003</v>
      </c>
    </row>
    <row r="43" spans="1:5" x14ac:dyDescent="0.25">
      <c r="A43" s="18" t="s">
        <v>14</v>
      </c>
      <c r="B43" s="19">
        <f>SUM(B31:B42)</f>
        <v>24603.84</v>
      </c>
      <c r="C43" s="19">
        <f>SUM(C31:C42)</f>
        <v>4618.8399999999992</v>
      </c>
      <c r="D43" s="19">
        <f>SUM(D31:D42)</f>
        <v>19985.000000000004</v>
      </c>
      <c r="E43" s="19"/>
    </row>
    <row r="44" spans="1:5" x14ac:dyDescent="0.25">
      <c r="A44" s="13"/>
      <c r="B44" s="14"/>
      <c r="C44" s="14"/>
      <c r="D44" s="14"/>
      <c r="E44" s="14"/>
    </row>
    <row r="45" spans="1:5" x14ac:dyDescent="0.25">
      <c r="A45" s="13">
        <f>+A42+31</f>
        <v>43831</v>
      </c>
      <c r="B45" s="14">
        <f>+B42</f>
        <v>2050.3200000000002</v>
      </c>
      <c r="C45" s="14">
        <v>348.6</v>
      </c>
      <c r="D45" s="14">
        <f t="shared" si="1"/>
        <v>1701.7200000000003</v>
      </c>
      <c r="E45" s="14">
        <f>+E42-D45</f>
        <v>102878.26000000002</v>
      </c>
    </row>
    <row r="46" spans="1:5" x14ac:dyDescent="0.25">
      <c r="A46" s="13">
        <f>+A45+31</f>
        <v>43862</v>
      </c>
      <c r="B46" s="14">
        <f>+B45</f>
        <v>2050.3200000000002</v>
      </c>
      <c r="C46" s="14">
        <v>342.93</v>
      </c>
      <c r="D46" s="14">
        <f t="shared" si="1"/>
        <v>1707.39</v>
      </c>
      <c r="E46" s="14">
        <f>+E45-D46</f>
        <v>101170.87000000002</v>
      </c>
    </row>
    <row r="47" spans="1:5" x14ac:dyDescent="0.25">
      <c r="A47" s="13">
        <f>+A46+29</f>
        <v>43891</v>
      </c>
      <c r="B47" s="14">
        <f>+B46</f>
        <v>2050.3200000000002</v>
      </c>
      <c r="C47" s="14">
        <v>337.24</v>
      </c>
      <c r="D47" s="14">
        <f t="shared" si="1"/>
        <v>1713.0800000000002</v>
      </c>
      <c r="E47" s="14">
        <f>+E46-D47</f>
        <v>99457.790000000023</v>
      </c>
    </row>
    <row r="48" spans="1:5" x14ac:dyDescent="0.25">
      <c r="A48" s="13">
        <f>+A47+31</f>
        <v>43922</v>
      </c>
      <c r="B48" s="14">
        <v>0</v>
      </c>
      <c r="C48" s="14">
        <v>0</v>
      </c>
      <c r="D48" s="14">
        <f t="shared" si="1"/>
        <v>0</v>
      </c>
      <c r="E48" s="14">
        <f t="shared" si="0"/>
        <v>99457.790000000023</v>
      </c>
    </row>
    <row r="49" spans="1:5" x14ac:dyDescent="0.25">
      <c r="A49" s="13">
        <f>+A48+30</f>
        <v>43952</v>
      </c>
      <c r="B49" s="14">
        <v>0</v>
      </c>
      <c r="C49" s="14">
        <v>0</v>
      </c>
      <c r="D49" s="14">
        <f t="shared" si="1"/>
        <v>0</v>
      </c>
      <c r="E49" s="14">
        <f t="shared" si="0"/>
        <v>99457.790000000023</v>
      </c>
    </row>
    <row r="50" spans="1:5" x14ac:dyDescent="0.25">
      <c r="A50" s="13">
        <f>+A49+31</f>
        <v>43983</v>
      </c>
      <c r="B50" s="14">
        <v>0</v>
      </c>
      <c r="C50" s="14">
        <v>0</v>
      </c>
      <c r="D50" s="14">
        <f t="shared" si="1"/>
        <v>0</v>
      </c>
      <c r="E50" s="14">
        <f t="shared" si="0"/>
        <v>99457.790000000023</v>
      </c>
    </row>
    <row r="51" spans="1:5" x14ac:dyDescent="0.25">
      <c r="A51" s="13">
        <f>+A50+30</f>
        <v>44013</v>
      </c>
      <c r="B51" s="14">
        <f>+B47</f>
        <v>2050.3200000000002</v>
      </c>
      <c r="C51" s="14">
        <v>331.53</v>
      </c>
      <c r="D51" s="14">
        <f t="shared" si="1"/>
        <v>1718.7900000000002</v>
      </c>
      <c r="E51" s="14">
        <f t="shared" si="0"/>
        <v>97739.000000000029</v>
      </c>
    </row>
    <row r="52" spans="1:5" x14ac:dyDescent="0.25">
      <c r="A52" s="22">
        <f>+A51+31</f>
        <v>44044</v>
      </c>
      <c r="B52" s="21">
        <f>+B51</f>
        <v>2050.3200000000002</v>
      </c>
      <c r="C52" s="14">
        <v>325.8</v>
      </c>
      <c r="D52" s="21">
        <f t="shared" si="1"/>
        <v>1724.5200000000002</v>
      </c>
      <c r="E52" s="21">
        <f t="shared" si="0"/>
        <v>96014.480000000025</v>
      </c>
    </row>
    <row r="53" spans="1:5" x14ac:dyDescent="0.25">
      <c r="A53" s="13">
        <f>+A52+31</f>
        <v>44075</v>
      </c>
      <c r="B53" s="14">
        <f>+B52</f>
        <v>2050.3200000000002</v>
      </c>
      <c r="C53" s="14">
        <v>320.05</v>
      </c>
      <c r="D53" s="14">
        <f t="shared" si="1"/>
        <v>1730.2700000000002</v>
      </c>
      <c r="E53" s="14">
        <f t="shared" si="0"/>
        <v>94284.210000000021</v>
      </c>
    </row>
    <row r="54" spans="1:5" x14ac:dyDescent="0.25">
      <c r="A54" s="13">
        <f>+A53+30</f>
        <v>44105</v>
      </c>
      <c r="B54" s="14">
        <f>+B53</f>
        <v>2050.3200000000002</v>
      </c>
      <c r="C54" s="14">
        <v>314.27999999999997</v>
      </c>
      <c r="D54" s="14">
        <f t="shared" si="1"/>
        <v>1736.0400000000002</v>
      </c>
      <c r="E54" s="14">
        <f t="shared" si="0"/>
        <v>92548.170000000027</v>
      </c>
    </row>
    <row r="55" spans="1:5" x14ac:dyDescent="0.25">
      <c r="A55" s="13">
        <f>+A54+31</f>
        <v>44136</v>
      </c>
      <c r="B55" s="14">
        <f>+B54</f>
        <v>2050.3200000000002</v>
      </c>
      <c r="C55" s="21">
        <v>308.49</v>
      </c>
      <c r="D55" s="14">
        <f t="shared" si="1"/>
        <v>1741.8300000000002</v>
      </c>
      <c r="E55" s="14">
        <f t="shared" si="0"/>
        <v>90806.340000000026</v>
      </c>
    </row>
    <row r="56" spans="1:5" ht="16.5" thickBot="1" x14ac:dyDescent="0.3">
      <c r="A56" s="13">
        <f>+A55+30</f>
        <v>44166</v>
      </c>
      <c r="B56" s="14">
        <f>+B55</f>
        <v>2050.3200000000002</v>
      </c>
      <c r="C56" s="14">
        <v>302.69</v>
      </c>
      <c r="D56" s="14">
        <f t="shared" si="1"/>
        <v>1747.63</v>
      </c>
      <c r="E56" s="14">
        <f t="shared" si="0"/>
        <v>89058.710000000021</v>
      </c>
    </row>
    <row r="57" spans="1:5" x14ac:dyDescent="0.25">
      <c r="A57" s="18" t="s">
        <v>15</v>
      </c>
      <c r="B57" s="19">
        <f>SUM(B45:B56)</f>
        <v>18452.88</v>
      </c>
      <c r="C57" s="19">
        <f>SUM(C45:C56)</f>
        <v>2931.61</v>
      </c>
      <c r="D57" s="19">
        <f>SUM(D45:D56)</f>
        <v>15521.27</v>
      </c>
      <c r="E57" s="19"/>
    </row>
    <row r="58" spans="1:5" x14ac:dyDescent="0.25">
      <c r="A58" s="13"/>
      <c r="B58" s="14"/>
      <c r="C58" s="14"/>
      <c r="D58" s="14"/>
      <c r="E58" s="14"/>
    </row>
    <row r="59" spans="1:5" x14ac:dyDescent="0.25">
      <c r="A59" s="13">
        <f>+A56+31</f>
        <v>44197</v>
      </c>
      <c r="B59" s="14">
        <f>+B56</f>
        <v>2050.3200000000002</v>
      </c>
      <c r="C59" s="14">
        <v>296.86</v>
      </c>
      <c r="D59" s="14">
        <f t="shared" si="1"/>
        <v>1753.46</v>
      </c>
      <c r="E59" s="14">
        <f>+E56-D59</f>
        <v>87305.250000000015</v>
      </c>
    </row>
    <row r="60" spans="1:5" x14ac:dyDescent="0.25">
      <c r="A60" s="13">
        <f>+A59+31</f>
        <v>44228</v>
      </c>
      <c r="B60" s="14">
        <f>+B59</f>
        <v>2050.3200000000002</v>
      </c>
      <c r="C60" s="14">
        <v>291.02</v>
      </c>
      <c r="D60" s="14">
        <f t="shared" si="1"/>
        <v>1759.3000000000002</v>
      </c>
      <c r="E60" s="14">
        <f>+E59-D60</f>
        <v>85545.950000000012</v>
      </c>
    </row>
    <row r="61" spans="1:5" x14ac:dyDescent="0.25">
      <c r="A61" s="13">
        <f>+A60+28</f>
        <v>44256</v>
      </c>
      <c r="B61" s="14">
        <f>+B60</f>
        <v>2050.3200000000002</v>
      </c>
      <c r="C61" s="14">
        <v>285.13</v>
      </c>
      <c r="D61" s="14">
        <f t="shared" si="1"/>
        <v>1765.19</v>
      </c>
      <c r="E61" s="14">
        <f>+E60-D61</f>
        <v>83780.760000000009</v>
      </c>
    </row>
    <row r="62" spans="1:5" x14ac:dyDescent="0.25">
      <c r="A62" s="13">
        <f>+A61+31</f>
        <v>44287</v>
      </c>
      <c r="B62" s="14">
        <f>+B61</f>
        <v>2050.3200000000002</v>
      </c>
      <c r="C62" s="14">
        <v>279.27</v>
      </c>
      <c r="D62" s="14">
        <f t="shared" si="1"/>
        <v>1771.0500000000002</v>
      </c>
      <c r="E62" s="14">
        <f t="shared" si="0"/>
        <v>82009.710000000006</v>
      </c>
    </row>
    <row r="63" spans="1:5" x14ac:dyDescent="0.25">
      <c r="A63" s="13">
        <f>+A62+30</f>
        <v>44317</v>
      </c>
      <c r="B63" s="14">
        <f t="shared" ref="B63:B70" si="4">+B62</f>
        <v>2050.3200000000002</v>
      </c>
      <c r="C63" s="14">
        <v>273.37</v>
      </c>
      <c r="D63" s="14">
        <f t="shared" si="1"/>
        <v>1776.9500000000003</v>
      </c>
      <c r="E63" s="14">
        <f t="shared" si="0"/>
        <v>80232.760000000009</v>
      </c>
    </row>
    <row r="64" spans="1:5" x14ac:dyDescent="0.25">
      <c r="A64" s="13">
        <f>+A63+31</f>
        <v>44348</v>
      </c>
      <c r="B64" s="14">
        <f t="shared" si="4"/>
        <v>2050.3200000000002</v>
      </c>
      <c r="C64" s="14">
        <v>267.44</v>
      </c>
      <c r="D64" s="14">
        <f t="shared" si="1"/>
        <v>1782.88</v>
      </c>
      <c r="E64" s="14">
        <f t="shared" si="0"/>
        <v>78449.88</v>
      </c>
    </row>
    <row r="65" spans="1:5" x14ac:dyDescent="0.25">
      <c r="A65" s="13">
        <f>+A64+30</f>
        <v>44378</v>
      </c>
      <c r="B65" s="14">
        <f t="shared" si="4"/>
        <v>2050.3200000000002</v>
      </c>
      <c r="C65" s="14">
        <v>261.5</v>
      </c>
      <c r="D65" s="14">
        <f t="shared" si="1"/>
        <v>1788.8200000000002</v>
      </c>
      <c r="E65" s="14">
        <f t="shared" si="0"/>
        <v>76661.06</v>
      </c>
    </row>
    <row r="66" spans="1:5" x14ac:dyDescent="0.25">
      <c r="A66" s="13">
        <f>+A65+31</f>
        <v>44409</v>
      </c>
      <c r="B66" s="14">
        <f t="shared" si="4"/>
        <v>2050.3200000000002</v>
      </c>
      <c r="C66" s="14">
        <v>255.54</v>
      </c>
      <c r="D66" s="14">
        <f t="shared" si="1"/>
        <v>1794.7800000000002</v>
      </c>
      <c r="E66" s="14">
        <f t="shared" si="0"/>
        <v>74866.28</v>
      </c>
    </row>
    <row r="67" spans="1:5" x14ac:dyDescent="0.25">
      <c r="A67" s="13">
        <f>+A66+31</f>
        <v>44440</v>
      </c>
      <c r="B67" s="14">
        <f t="shared" si="4"/>
        <v>2050.3200000000002</v>
      </c>
      <c r="C67" s="14">
        <v>249.55</v>
      </c>
      <c r="D67" s="14">
        <f t="shared" si="1"/>
        <v>1800.7700000000002</v>
      </c>
      <c r="E67" s="14">
        <f t="shared" si="0"/>
        <v>73065.509999999995</v>
      </c>
    </row>
    <row r="68" spans="1:5" x14ac:dyDescent="0.25">
      <c r="A68" s="13">
        <f>+A67+30</f>
        <v>44470</v>
      </c>
      <c r="B68" s="14">
        <f t="shared" si="4"/>
        <v>2050.3200000000002</v>
      </c>
      <c r="C68" s="14">
        <v>243.55</v>
      </c>
      <c r="D68" s="14">
        <f t="shared" si="1"/>
        <v>1806.7700000000002</v>
      </c>
      <c r="E68" s="14">
        <f t="shared" si="0"/>
        <v>71258.739999999991</v>
      </c>
    </row>
    <row r="69" spans="1:5" x14ac:dyDescent="0.25">
      <c r="A69" s="13">
        <f>+A68+31</f>
        <v>44501</v>
      </c>
      <c r="B69" s="14">
        <f t="shared" si="4"/>
        <v>2050.3200000000002</v>
      </c>
      <c r="C69" s="14">
        <v>237.53</v>
      </c>
      <c r="D69" s="14">
        <f t="shared" si="1"/>
        <v>1812.7900000000002</v>
      </c>
      <c r="E69" s="14">
        <f t="shared" si="0"/>
        <v>69445.95</v>
      </c>
    </row>
    <row r="70" spans="1:5" ht="16.5" thickBot="1" x14ac:dyDescent="0.3">
      <c r="A70" s="13">
        <f>+A69+30</f>
        <v>44531</v>
      </c>
      <c r="B70" s="14">
        <f t="shared" si="4"/>
        <v>2050.3200000000002</v>
      </c>
      <c r="C70" s="14">
        <v>231.49</v>
      </c>
      <c r="D70" s="14">
        <f t="shared" si="1"/>
        <v>1818.8300000000002</v>
      </c>
      <c r="E70" s="14">
        <f t="shared" si="0"/>
        <v>67627.12</v>
      </c>
    </row>
    <row r="71" spans="1:5" x14ac:dyDescent="0.25">
      <c r="A71" s="18" t="s">
        <v>16</v>
      </c>
      <c r="B71" s="19">
        <f>SUM(B59:B70)</f>
        <v>24603.84</v>
      </c>
      <c r="C71" s="19">
        <f>SUM(C59:C70)</f>
        <v>3172.2500000000009</v>
      </c>
      <c r="D71" s="19">
        <f>SUM(D59:D70)</f>
        <v>21431.590000000004</v>
      </c>
      <c r="E71" s="19"/>
    </row>
    <row r="72" spans="1:5" x14ac:dyDescent="0.25">
      <c r="A72" s="13"/>
      <c r="B72" s="14"/>
      <c r="C72" s="14"/>
      <c r="D72" s="14"/>
      <c r="E72" s="14"/>
    </row>
    <row r="73" spans="1:5" x14ac:dyDescent="0.25">
      <c r="A73" s="13">
        <f>+A70+31</f>
        <v>44562</v>
      </c>
      <c r="B73" s="14">
        <f>+B70</f>
        <v>2050.3200000000002</v>
      </c>
      <c r="C73" s="14">
        <v>225.42</v>
      </c>
      <c r="D73" s="14">
        <f t="shared" si="1"/>
        <v>1824.9</v>
      </c>
      <c r="E73" s="14">
        <f>+E70-D73</f>
        <v>65802.22</v>
      </c>
    </row>
    <row r="74" spans="1:5" x14ac:dyDescent="0.25">
      <c r="A74" s="13">
        <f>+A73+31</f>
        <v>44593</v>
      </c>
      <c r="B74" s="14">
        <f>+B73</f>
        <v>2050.3200000000002</v>
      </c>
      <c r="C74" s="14">
        <v>219.34</v>
      </c>
      <c r="D74" s="14">
        <f t="shared" si="1"/>
        <v>1830.9800000000002</v>
      </c>
      <c r="E74" s="14">
        <f>+E73-D74</f>
        <v>63971.24</v>
      </c>
    </row>
    <row r="75" spans="1:5" x14ac:dyDescent="0.25">
      <c r="A75" s="13">
        <f>+A74+28</f>
        <v>44621</v>
      </c>
      <c r="B75" s="14">
        <f>+B74</f>
        <v>2050.3200000000002</v>
      </c>
      <c r="C75" s="14">
        <v>213.23</v>
      </c>
      <c r="D75" s="14">
        <f t="shared" si="1"/>
        <v>1837.0900000000001</v>
      </c>
      <c r="E75" s="14">
        <f>+E74-D75</f>
        <v>62134.149999999994</v>
      </c>
    </row>
    <row r="76" spans="1:5" x14ac:dyDescent="0.25">
      <c r="A76" s="13">
        <f>+A75+31</f>
        <v>44652</v>
      </c>
      <c r="B76" s="14">
        <f>+B75</f>
        <v>2050.3200000000002</v>
      </c>
      <c r="C76" s="14">
        <v>207.11</v>
      </c>
      <c r="D76" s="14">
        <f t="shared" si="1"/>
        <v>1843.21</v>
      </c>
      <c r="E76" s="14">
        <f t="shared" si="0"/>
        <v>60290.939999999995</v>
      </c>
    </row>
    <row r="77" spans="1:5" x14ac:dyDescent="0.25">
      <c r="A77" s="13">
        <f>+A76+30</f>
        <v>44682</v>
      </c>
      <c r="B77" s="14">
        <f t="shared" ref="B77:B84" si="5">+B76</f>
        <v>2050.3200000000002</v>
      </c>
      <c r="C77" s="14">
        <v>200.97</v>
      </c>
      <c r="D77" s="14">
        <f t="shared" si="1"/>
        <v>1849.3500000000001</v>
      </c>
      <c r="E77" s="14">
        <f t="shared" si="0"/>
        <v>58441.59</v>
      </c>
    </row>
    <row r="78" spans="1:5" x14ac:dyDescent="0.25">
      <c r="A78" s="13">
        <f>+A77+31</f>
        <v>44713</v>
      </c>
      <c r="B78" s="14">
        <f t="shared" si="5"/>
        <v>2050.3200000000002</v>
      </c>
      <c r="C78" s="14">
        <v>194.81</v>
      </c>
      <c r="D78" s="14">
        <f t="shared" si="1"/>
        <v>1855.5100000000002</v>
      </c>
      <c r="E78" s="14">
        <f t="shared" ref="E78:E84" si="6">+E77-D78</f>
        <v>56586.079999999994</v>
      </c>
    </row>
    <row r="79" spans="1:5" x14ac:dyDescent="0.25">
      <c r="A79" s="13">
        <f>+A78+30</f>
        <v>44743</v>
      </c>
      <c r="B79" s="14">
        <f t="shared" si="5"/>
        <v>2050.3200000000002</v>
      </c>
      <c r="C79" s="14">
        <v>188.62</v>
      </c>
      <c r="D79" s="14">
        <f t="shared" si="1"/>
        <v>1861.7000000000003</v>
      </c>
      <c r="E79" s="14">
        <f t="shared" si="6"/>
        <v>54724.38</v>
      </c>
    </row>
    <row r="80" spans="1:5" x14ac:dyDescent="0.25">
      <c r="A80" s="13">
        <f>+A79+31</f>
        <v>44774</v>
      </c>
      <c r="B80" s="14">
        <f t="shared" si="5"/>
        <v>2050.3200000000002</v>
      </c>
      <c r="C80" s="14">
        <v>182.41</v>
      </c>
      <c r="D80" s="14">
        <f t="shared" si="1"/>
        <v>1867.91</v>
      </c>
      <c r="E80" s="14">
        <f t="shared" si="6"/>
        <v>52856.469999999994</v>
      </c>
    </row>
    <row r="81" spans="1:5" x14ac:dyDescent="0.25">
      <c r="A81" s="13">
        <f>+A80+31</f>
        <v>44805</v>
      </c>
      <c r="B81" s="14">
        <f t="shared" si="5"/>
        <v>2050.3200000000002</v>
      </c>
      <c r="C81" s="14">
        <v>176.19</v>
      </c>
      <c r="D81" s="14">
        <f t="shared" ref="D81:D105" si="7">+B81-C81</f>
        <v>1874.13</v>
      </c>
      <c r="E81" s="14">
        <f t="shared" si="6"/>
        <v>50982.34</v>
      </c>
    </row>
    <row r="82" spans="1:5" x14ac:dyDescent="0.25">
      <c r="A82" s="13">
        <f>+A81+30</f>
        <v>44835</v>
      </c>
      <c r="B82" s="14">
        <f t="shared" si="5"/>
        <v>2050.3200000000002</v>
      </c>
      <c r="C82" s="14">
        <v>169.94</v>
      </c>
      <c r="D82" s="14">
        <f t="shared" si="7"/>
        <v>1880.38</v>
      </c>
      <c r="E82" s="14">
        <f t="shared" si="6"/>
        <v>49101.96</v>
      </c>
    </row>
    <row r="83" spans="1:5" x14ac:dyDescent="0.25">
      <c r="A83" s="13">
        <f>+A82+31</f>
        <v>44866</v>
      </c>
      <c r="B83" s="14">
        <f t="shared" si="5"/>
        <v>2050.3200000000002</v>
      </c>
      <c r="C83" s="14">
        <v>163.66999999999999</v>
      </c>
      <c r="D83" s="14">
        <f t="shared" si="7"/>
        <v>1886.65</v>
      </c>
      <c r="E83" s="14">
        <f t="shared" si="6"/>
        <v>47215.31</v>
      </c>
    </row>
    <row r="84" spans="1:5" ht="16.5" thickBot="1" x14ac:dyDescent="0.3">
      <c r="A84" s="13">
        <f>+A83+30</f>
        <v>44896</v>
      </c>
      <c r="B84" s="14">
        <f t="shared" si="5"/>
        <v>2050.3200000000002</v>
      </c>
      <c r="C84" s="14">
        <v>157.38</v>
      </c>
      <c r="D84" s="14">
        <f t="shared" si="7"/>
        <v>1892.94</v>
      </c>
      <c r="E84" s="14">
        <f t="shared" si="6"/>
        <v>45322.369999999995</v>
      </c>
    </row>
    <row r="85" spans="1:5" x14ac:dyDescent="0.25">
      <c r="A85" s="18" t="s">
        <v>17</v>
      </c>
      <c r="B85" s="19">
        <f>SUM(B73:B84)</f>
        <v>24603.84</v>
      </c>
      <c r="C85" s="19">
        <f>SUM(C73:C84)</f>
        <v>2299.09</v>
      </c>
      <c r="D85" s="19">
        <f>SUM(D73:D84)</f>
        <v>22304.750000000004</v>
      </c>
      <c r="E85" s="19"/>
    </row>
    <row r="86" spans="1:5" x14ac:dyDescent="0.25">
      <c r="A86" s="13"/>
      <c r="B86" s="14"/>
      <c r="C86" s="14"/>
      <c r="D86" s="14"/>
      <c r="E86" s="14"/>
    </row>
    <row r="87" spans="1:5" x14ac:dyDescent="0.25">
      <c r="A87" s="13">
        <f>+A84+31</f>
        <v>44927</v>
      </c>
      <c r="B87" s="14">
        <f>+B84</f>
        <v>2050.3200000000002</v>
      </c>
      <c r="C87" s="14">
        <v>151.07</v>
      </c>
      <c r="D87" s="14">
        <f t="shared" si="7"/>
        <v>1899.2500000000002</v>
      </c>
      <c r="E87" s="14">
        <f>+E84-D87</f>
        <v>43423.119999999995</v>
      </c>
    </row>
    <row r="88" spans="1:5" x14ac:dyDescent="0.25">
      <c r="A88" s="13">
        <f>+A87+31</f>
        <v>44958</v>
      </c>
      <c r="B88" s="14">
        <f>+B87</f>
        <v>2050.3200000000002</v>
      </c>
      <c r="C88" s="14">
        <v>144.74</v>
      </c>
      <c r="D88" s="14">
        <f t="shared" si="7"/>
        <v>1905.5800000000002</v>
      </c>
      <c r="E88" s="14">
        <f>+E87-D88</f>
        <v>41517.539999999994</v>
      </c>
    </row>
    <row r="89" spans="1:5" x14ac:dyDescent="0.25">
      <c r="A89" s="13">
        <f>+A88+28</f>
        <v>44986</v>
      </c>
      <c r="B89" s="14">
        <f>+B88</f>
        <v>2050.3200000000002</v>
      </c>
      <c r="C89" s="14">
        <v>138.38999999999999</v>
      </c>
      <c r="D89" s="14">
        <f t="shared" si="7"/>
        <v>1911.9300000000003</v>
      </c>
      <c r="E89" s="14">
        <f>+E88-D89</f>
        <v>39605.609999999993</v>
      </c>
    </row>
    <row r="90" spans="1:5" x14ac:dyDescent="0.25">
      <c r="A90" s="13">
        <f>+A89+31</f>
        <v>45017</v>
      </c>
      <c r="B90" s="14">
        <f>+B89</f>
        <v>2050.3200000000002</v>
      </c>
      <c r="C90" s="14">
        <v>132.02000000000001</v>
      </c>
      <c r="D90" s="14">
        <f t="shared" si="7"/>
        <v>1918.3000000000002</v>
      </c>
      <c r="E90" s="14">
        <f t="shared" ref="E90:E98" si="8">+E89-D90</f>
        <v>37687.30999999999</v>
      </c>
    </row>
    <row r="91" spans="1:5" x14ac:dyDescent="0.25">
      <c r="A91" s="13">
        <f>+A90+30</f>
        <v>45047</v>
      </c>
      <c r="B91" s="14">
        <f t="shared" ref="B91:B98" si="9">+B90</f>
        <v>2050.3200000000002</v>
      </c>
      <c r="C91" s="14">
        <v>125.62</v>
      </c>
      <c r="D91" s="14">
        <f t="shared" si="7"/>
        <v>1924.7000000000003</v>
      </c>
      <c r="E91" s="14">
        <f t="shared" si="8"/>
        <v>35762.609999999993</v>
      </c>
    </row>
    <row r="92" spans="1:5" x14ac:dyDescent="0.25">
      <c r="A92" s="13">
        <f>+A91+31</f>
        <v>45078</v>
      </c>
      <c r="B92" s="14">
        <f t="shared" si="9"/>
        <v>2050.3200000000002</v>
      </c>
      <c r="C92" s="14">
        <v>119.21</v>
      </c>
      <c r="D92" s="14">
        <f t="shared" si="7"/>
        <v>1931.1100000000001</v>
      </c>
      <c r="E92" s="14">
        <f t="shared" si="8"/>
        <v>33831.499999999993</v>
      </c>
    </row>
    <row r="93" spans="1:5" x14ac:dyDescent="0.25">
      <c r="A93" s="13">
        <f>+A92+30</f>
        <v>45108</v>
      </c>
      <c r="B93" s="14">
        <f t="shared" si="9"/>
        <v>2050.3200000000002</v>
      </c>
      <c r="C93" s="14">
        <v>112.77</v>
      </c>
      <c r="D93" s="14">
        <f t="shared" si="7"/>
        <v>1937.5500000000002</v>
      </c>
      <c r="E93" s="14">
        <f t="shared" si="8"/>
        <v>31893.949999999993</v>
      </c>
    </row>
    <row r="94" spans="1:5" x14ac:dyDescent="0.25">
      <c r="A94" s="13">
        <f>+A93+31</f>
        <v>45139</v>
      </c>
      <c r="B94" s="14">
        <f t="shared" si="9"/>
        <v>2050.3200000000002</v>
      </c>
      <c r="C94" s="14">
        <v>106.31</v>
      </c>
      <c r="D94" s="14">
        <f t="shared" si="7"/>
        <v>1944.0100000000002</v>
      </c>
      <c r="E94" s="14">
        <f t="shared" si="8"/>
        <v>29949.939999999995</v>
      </c>
    </row>
    <row r="95" spans="1:5" x14ac:dyDescent="0.25">
      <c r="A95" s="13">
        <f>+A94+31</f>
        <v>45170</v>
      </c>
      <c r="B95" s="14">
        <f t="shared" si="9"/>
        <v>2050.3200000000002</v>
      </c>
      <c r="C95" s="14">
        <v>99.83</v>
      </c>
      <c r="D95" s="14">
        <f t="shared" si="7"/>
        <v>1950.4900000000002</v>
      </c>
      <c r="E95" s="14">
        <f t="shared" si="8"/>
        <v>27999.449999999993</v>
      </c>
    </row>
    <row r="96" spans="1:5" x14ac:dyDescent="0.25">
      <c r="A96" s="13">
        <f>+A95+30</f>
        <v>45200</v>
      </c>
      <c r="B96" s="14">
        <f t="shared" si="9"/>
        <v>2050.3200000000002</v>
      </c>
      <c r="C96" s="14">
        <v>93.33</v>
      </c>
      <c r="D96" s="14">
        <f t="shared" si="7"/>
        <v>1956.9900000000002</v>
      </c>
      <c r="E96" s="14">
        <f t="shared" si="8"/>
        <v>26042.459999999992</v>
      </c>
    </row>
    <row r="97" spans="1:5" x14ac:dyDescent="0.25">
      <c r="A97" s="13">
        <f>+A96+31</f>
        <v>45231</v>
      </c>
      <c r="B97" s="14">
        <f t="shared" si="9"/>
        <v>2050.3200000000002</v>
      </c>
      <c r="C97" s="14">
        <v>86.81</v>
      </c>
      <c r="D97" s="14">
        <f t="shared" si="7"/>
        <v>1963.5100000000002</v>
      </c>
      <c r="E97" s="14">
        <f t="shared" si="8"/>
        <v>24078.94999999999</v>
      </c>
    </row>
    <row r="98" spans="1:5" ht="16.5" thickBot="1" x14ac:dyDescent="0.3">
      <c r="A98" s="13">
        <f>+A97+30</f>
        <v>45261</v>
      </c>
      <c r="B98" s="14">
        <f t="shared" si="9"/>
        <v>2050.3200000000002</v>
      </c>
      <c r="C98" s="14">
        <v>80.260000000000005</v>
      </c>
      <c r="D98" s="14">
        <f t="shared" si="7"/>
        <v>1970.0600000000002</v>
      </c>
      <c r="E98" s="14">
        <f t="shared" si="8"/>
        <v>22108.889999999989</v>
      </c>
    </row>
    <row r="99" spans="1:5" x14ac:dyDescent="0.25">
      <c r="A99" s="18" t="s">
        <v>18</v>
      </c>
      <c r="B99" s="19">
        <f>SUM(B87:B98)</f>
        <v>24603.84</v>
      </c>
      <c r="C99" s="19">
        <f>SUM(C87:C98)</f>
        <v>1390.36</v>
      </c>
      <c r="D99" s="19">
        <f>SUM(D87:D98)</f>
        <v>23213.480000000007</v>
      </c>
      <c r="E99" s="19"/>
    </row>
    <row r="100" spans="1:5" x14ac:dyDescent="0.25">
      <c r="A100" s="13"/>
      <c r="B100" s="14"/>
      <c r="C100" s="14"/>
      <c r="D100" s="14"/>
      <c r="E100" s="14"/>
    </row>
    <row r="101" spans="1:5" x14ac:dyDescent="0.25">
      <c r="A101" s="13">
        <f>+A98+31</f>
        <v>45292</v>
      </c>
      <c r="B101" s="14">
        <f>+B98</f>
        <v>2050.3200000000002</v>
      </c>
      <c r="C101" s="14">
        <v>73.7</v>
      </c>
      <c r="D101" s="14">
        <f t="shared" si="7"/>
        <v>1976.6200000000001</v>
      </c>
      <c r="E101" s="14">
        <f>+E98-D101</f>
        <v>20132.26999999999</v>
      </c>
    </row>
    <row r="102" spans="1:5" x14ac:dyDescent="0.25">
      <c r="A102" s="13">
        <f>+A101+31</f>
        <v>45323</v>
      </c>
      <c r="B102" s="14">
        <f t="shared" ref="B102:B110" si="10">+B101</f>
        <v>2050.3200000000002</v>
      </c>
      <c r="C102" s="14">
        <v>67.11</v>
      </c>
      <c r="D102" s="14">
        <f t="shared" si="7"/>
        <v>1983.2100000000003</v>
      </c>
      <c r="E102" s="14">
        <f t="shared" ref="E102:E111" si="11">+E101-D102</f>
        <v>18149.05999999999</v>
      </c>
    </row>
    <row r="103" spans="1:5" x14ac:dyDescent="0.25">
      <c r="A103" s="13">
        <f>+A102+29</f>
        <v>45352</v>
      </c>
      <c r="B103" s="14">
        <f t="shared" si="10"/>
        <v>2050.3200000000002</v>
      </c>
      <c r="C103" s="14">
        <v>60.5</v>
      </c>
      <c r="D103" s="14">
        <f t="shared" si="7"/>
        <v>1989.8200000000002</v>
      </c>
      <c r="E103" s="14">
        <f t="shared" si="11"/>
        <v>16159.239999999991</v>
      </c>
    </row>
    <row r="104" spans="1:5" x14ac:dyDescent="0.25">
      <c r="A104" s="13">
        <f>+A103+31</f>
        <v>45383</v>
      </c>
      <c r="B104" s="14">
        <f t="shared" si="10"/>
        <v>2050.3200000000002</v>
      </c>
      <c r="C104" s="14">
        <v>53.86</v>
      </c>
      <c r="D104" s="14">
        <f t="shared" si="7"/>
        <v>1996.4600000000003</v>
      </c>
      <c r="E104" s="14">
        <f t="shared" si="11"/>
        <v>14162.77999999999</v>
      </c>
    </row>
    <row r="105" spans="1:5" x14ac:dyDescent="0.25">
      <c r="A105" s="13">
        <f>+A104+30</f>
        <v>45413</v>
      </c>
      <c r="B105" s="14">
        <f t="shared" si="10"/>
        <v>2050.3200000000002</v>
      </c>
      <c r="C105" s="14">
        <v>47.21</v>
      </c>
      <c r="D105" s="14">
        <f t="shared" si="7"/>
        <v>2003.1100000000001</v>
      </c>
      <c r="E105" s="14">
        <f t="shared" si="11"/>
        <v>12159.669999999989</v>
      </c>
    </row>
    <row r="106" spans="1:5" x14ac:dyDescent="0.25">
      <c r="A106" s="13">
        <f>+A105+31</f>
        <v>45444</v>
      </c>
      <c r="B106" s="14">
        <f t="shared" si="10"/>
        <v>2050.3200000000002</v>
      </c>
      <c r="C106" s="14">
        <v>40.53</v>
      </c>
      <c r="D106" s="14">
        <f t="shared" ref="D106:D111" si="12">+B106-C106</f>
        <v>2009.7900000000002</v>
      </c>
      <c r="E106" s="14">
        <f t="shared" si="11"/>
        <v>10149.879999999988</v>
      </c>
    </row>
    <row r="107" spans="1:5" x14ac:dyDescent="0.25">
      <c r="A107" s="13">
        <f>+A106+30</f>
        <v>45474</v>
      </c>
      <c r="B107" s="14">
        <f t="shared" si="10"/>
        <v>2050.3200000000002</v>
      </c>
      <c r="C107" s="14">
        <v>33.83</v>
      </c>
      <c r="D107" s="14">
        <f t="shared" si="12"/>
        <v>2016.4900000000002</v>
      </c>
      <c r="E107" s="14">
        <f t="shared" si="11"/>
        <v>8133.3899999999885</v>
      </c>
    </row>
    <row r="108" spans="1:5" x14ac:dyDescent="0.25">
      <c r="A108" s="13">
        <f>+A107+31</f>
        <v>45505</v>
      </c>
      <c r="B108" s="14">
        <f t="shared" si="10"/>
        <v>2050.3200000000002</v>
      </c>
      <c r="C108" s="14">
        <v>27.11</v>
      </c>
      <c r="D108" s="14">
        <f t="shared" si="12"/>
        <v>2023.2100000000003</v>
      </c>
      <c r="E108" s="14">
        <f t="shared" si="11"/>
        <v>6110.1799999999885</v>
      </c>
    </row>
    <row r="109" spans="1:5" x14ac:dyDescent="0.25">
      <c r="A109" s="13">
        <f>+A108+31</f>
        <v>45536</v>
      </c>
      <c r="B109" s="14">
        <f t="shared" si="10"/>
        <v>2050.3200000000002</v>
      </c>
      <c r="C109" s="14">
        <v>20.37</v>
      </c>
      <c r="D109" s="14">
        <f t="shared" si="12"/>
        <v>2029.9500000000003</v>
      </c>
      <c r="E109" s="14">
        <f t="shared" si="11"/>
        <v>4080.2299999999882</v>
      </c>
    </row>
    <row r="110" spans="1:5" x14ac:dyDescent="0.25">
      <c r="A110" s="13">
        <f>+A109+30</f>
        <v>45566</v>
      </c>
      <c r="B110" s="14">
        <f t="shared" si="10"/>
        <v>2050.3200000000002</v>
      </c>
      <c r="C110" s="14">
        <v>13.6</v>
      </c>
      <c r="D110" s="14">
        <f t="shared" si="12"/>
        <v>2036.7200000000003</v>
      </c>
      <c r="E110" s="14">
        <f t="shared" si="11"/>
        <v>2043.5099999999879</v>
      </c>
    </row>
    <row r="111" spans="1:5" ht="16.5" thickBot="1" x14ac:dyDescent="0.3">
      <c r="A111" s="13">
        <f>+A110+31</f>
        <v>45597</v>
      </c>
      <c r="B111" s="14">
        <f>+B107</f>
        <v>2050.3200000000002</v>
      </c>
      <c r="C111" s="14">
        <v>6.81</v>
      </c>
      <c r="D111" s="14">
        <f t="shared" si="12"/>
        <v>2043.5100000000002</v>
      </c>
      <c r="E111" s="14">
        <f t="shared" si="11"/>
        <v>-1.2278178473934531E-11</v>
      </c>
    </row>
    <row r="112" spans="1:5" x14ac:dyDescent="0.25">
      <c r="A112" s="18" t="s">
        <v>19</v>
      </c>
      <c r="B112" s="19">
        <f>SUM(B101:B111)</f>
        <v>22553.52</v>
      </c>
      <c r="C112" s="19">
        <f>SUM(C101:C111)</f>
        <v>444.63</v>
      </c>
      <c r="D112" s="19">
        <f>SUM(D101:D111)</f>
        <v>22108.890000000007</v>
      </c>
      <c r="E112" s="19"/>
    </row>
    <row r="113" spans="1:5" ht="16.5" thickBot="1" x14ac:dyDescent="0.3"/>
    <row r="114" spans="1:5" ht="16.5" thickBot="1" x14ac:dyDescent="0.3">
      <c r="A114" s="15" t="s">
        <v>20</v>
      </c>
      <c r="B114" s="16">
        <f>+B15+B29+B43+B57+B71+B85+B99+B112</f>
        <v>172226.88</v>
      </c>
      <c r="C114" s="16">
        <f>+C15+C29+C43+C57+C71+C85+C99+C112</f>
        <v>22226.880000000001</v>
      </c>
      <c r="D114" s="16">
        <f>+D15+D29+D43+D57+D71+D85+D99+D112</f>
        <v>150000.00000000003</v>
      </c>
      <c r="E114" s="17"/>
    </row>
    <row r="118" spans="1:5" x14ac:dyDescent="0.25">
      <c r="A118" s="1" t="s">
        <v>21</v>
      </c>
    </row>
  </sheetData>
  <mergeCells count="4">
    <mergeCell ref="A1:E1"/>
    <mergeCell ref="A2:E2"/>
    <mergeCell ref="A3:E3"/>
    <mergeCell ref="A4:E4"/>
  </mergeCells>
  <printOptions horizontalCentered="1"/>
  <pageMargins left="0.5" right="0.5" top="0.5" bottom="0.5" header="0.5" footer="0.5"/>
  <pageSetup fitToHeight="5" orientation="portrait" r:id="rId1"/>
  <headerFooter alignWithMargins="0"/>
  <rowBreaks count="3" manualBreakCount="3">
    <brk id="44" max="4" man="1"/>
    <brk id="72" max="4" man="1"/>
    <brk id="100" max="4" man="1"/>
  </rowBreaks>
  <ignoredErrors>
    <ignoredError sqref="A19:A26 A33:A40 A47:A54 A61:A68 A75:A82 A89:A96 A103:A1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abSelected="1" topLeftCell="A52" zoomScaleNormal="100" workbookViewId="0">
      <selection activeCell="C70" sqref="C70"/>
    </sheetView>
  </sheetViews>
  <sheetFormatPr defaultRowHeight="15.75" x14ac:dyDescent="0.25"/>
  <cols>
    <col min="1" max="1" width="18.7109375" style="3" customWidth="1"/>
    <col min="2" max="4" width="16.7109375" style="2" customWidth="1"/>
    <col min="5" max="5" width="18.7109375" style="2" customWidth="1"/>
    <col min="6" max="6" width="9.7109375" customWidth="1"/>
    <col min="7" max="7" width="10.140625" bestFit="1" customWidth="1"/>
    <col min="8" max="8" width="10.42578125" bestFit="1" customWidth="1"/>
    <col min="9" max="9" width="15.140625" customWidth="1"/>
  </cols>
  <sheetData>
    <row r="1" spans="1:9" ht="23.25" x14ac:dyDescent="0.35">
      <c r="A1" s="30" t="s">
        <v>0</v>
      </c>
      <c r="B1" s="30"/>
      <c r="C1" s="30"/>
      <c r="D1" s="30"/>
      <c r="E1" s="30"/>
    </row>
    <row r="2" spans="1:9" ht="23.25" x14ac:dyDescent="0.35">
      <c r="A2" s="30" t="s">
        <v>1</v>
      </c>
      <c r="B2" s="30"/>
      <c r="C2" s="30"/>
      <c r="D2" s="30"/>
      <c r="E2" s="30"/>
    </row>
    <row r="3" spans="1:9" ht="23.25" x14ac:dyDescent="0.35">
      <c r="A3" s="30" t="s">
        <v>2</v>
      </c>
      <c r="B3" s="30"/>
      <c r="C3" s="30"/>
      <c r="D3" s="30"/>
      <c r="E3" s="30"/>
    </row>
    <row r="4" spans="1:9" ht="23.25" x14ac:dyDescent="0.35">
      <c r="A4" s="30" t="s">
        <v>3</v>
      </c>
      <c r="B4" s="30"/>
      <c r="C4" s="30"/>
      <c r="D4" s="30"/>
      <c r="E4" s="30"/>
    </row>
    <row r="5" spans="1:9" ht="16.5" thickBot="1" x14ac:dyDescent="0.3">
      <c r="A5" s="1"/>
    </row>
    <row r="6" spans="1:9" x14ac:dyDescent="0.25">
      <c r="B6" s="11" t="s">
        <v>4</v>
      </c>
      <c r="C6" s="12" t="s">
        <v>5</v>
      </c>
      <c r="D6" s="12" t="s">
        <v>6</v>
      </c>
    </row>
    <row r="7" spans="1:9" ht="16.5" thickBot="1" x14ac:dyDescent="0.3">
      <c r="B7" s="8">
        <v>0.04</v>
      </c>
      <c r="C7" s="9">
        <v>150000</v>
      </c>
      <c r="D7" s="10">
        <v>84</v>
      </c>
    </row>
    <row r="9" spans="1:9" x14ac:dyDescent="0.25">
      <c r="A9" s="3" t="s">
        <v>7</v>
      </c>
      <c r="B9" s="4" t="s">
        <v>7</v>
      </c>
      <c r="C9" s="4"/>
      <c r="D9" s="4"/>
      <c r="E9" s="4" t="s">
        <v>5</v>
      </c>
      <c r="F9" s="4" t="s">
        <v>22</v>
      </c>
      <c r="G9" s="4" t="s">
        <v>23</v>
      </c>
      <c r="H9" s="4" t="s">
        <v>23</v>
      </c>
    </row>
    <row r="10" spans="1:9" ht="16.5" thickBot="1" x14ac:dyDescent="0.3">
      <c r="A10" s="5" t="s">
        <v>8</v>
      </c>
      <c r="B10" s="6" t="s">
        <v>9</v>
      </c>
      <c r="C10" s="6" t="s">
        <v>10</v>
      </c>
      <c r="D10" s="6" t="s">
        <v>5</v>
      </c>
      <c r="E10" s="6" t="s">
        <v>11</v>
      </c>
      <c r="F10" s="6" t="s">
        <v>24</v>
      </c>
      <c r="G10" s="6" t="s">
        <v>25</v>
      </c>
      <c r="H10" s="6" t="s">
        <v>26</v>
      </c>
      <c r="I10" s="24" t="s">
        <v>27</v>
      </c>
    </row>
    <row r="11" spans="1:9" x14ac:dyDescent="0.25">
      <c r="A11" s="3">
        <v>42979</v>
      </c>
      <c r="B11" s="2">
        <v>2050.3200000000002</v>
      </c>
      <c r="C11" s="2">
        <v>500</v>
      </c>
      <c r="D11" s="2">
        <f>+B11-C11</f>
        <v>1550.3200000000002</v>
      </c>
      <c r="E11" s="2">
        <f>+C7-D11</f>
        <v>148449.68</v>
      </c>
      <c r="F11" s="27">
        <v>6240</v>
      </c>
      <c r="G11" s="23">
        <v>42985</v>
      </c>
      <c r="H11" s="23">
        <v>42986</v>
      </c>
    </row>
    <row r="12" spans="1:9" x14ac:dyDescent="0.25">
      <c r="A12" s="13">
        <f>+A11+30</f>
        <v>43009</v>
      </c>
      <c r="B12" s="2">
        <f>+B11</f>
        <v>2050.3200000000002</v>
      </c>
      <c r="C12" s="2">
        <v>494.83</v>
      </c>
      <c r="D12" s="2">
        <f>+B12-C12</f>
        <v>1555.4900000000002</v>
      </c>
      <c r="E12" s="2">
        <f>+E11-D12</f>
        <v>146894.19</v>
      </c>
      <c r="F12" s="27">
        <v>6306</v>
      </c>
      <c r="G12" s="23">
        <v>43014</v>
      </c>
      <c r="H12" s="23">
        <v>43018</v>
      </c>
    </row>
    <row r="13" spans="1:9" x14ac:dyDescent="0.25">
      <c r="A13" s="3">
        <f>A12+31</f>
        <v>43040</v>
      </c>
      <c r="B13" s="2">
        <f>+B12</f>
        <v>2050.3200000000002</v>
      </c>
      <c r="C13" s="2">
        <v>489.65</v>
      </c>
      <c r="D13" s="2">
        <f>+B13-C13</f>
        <v>1560.67</v>
      </c>
      <c r="E13" s="2">
        <f>+E12-D13</f>
        <v>145333.51999999999</v>
      </c>
      <c r="F13" s="27">
        <v>6378</v>
      </c>
      <c r="G13" s="23">
        <v>43047</v>
      </c>
      <c r="H13" s="23">
        <v>43047</v>
      </c>
    </row>
    <row r="14" spans="1:9" ht="16.5" thickBot="1" x14ac:dyDescent="0.3">
      <c r="A14" s="5">
        <f>A13+30</f>
        <v>43070</v>
      </c>
      <c r="B14" s="7">
        <f>+B13</f>
        <v>2050.3200000000002</v>
      </c>
      <c r="C14" s="7">
        <v>484.44</v>
      </c>
      <c r="D14" s="7">
        <f>+B14-C14</f>
        <v>1565.88</v>
      </c>
      <c r="E14" s="7">
        <f t="shared" ref="E14:E70" si="0">+E13-D14</f>
        <v>143767.63999999998</v>
      </c>
      <c r="F14" s="27">
        <v>6425</v>
      </c>
      <c r="G14" s="23">
        <v>43077</v>
      </c>
      <c r="H14" s="23">
        <v>43081</v>
      </c>
    </row>
    <row r="15" spans="1:9" x14ac:dyDescent="0.25">
      <c r="A15" s="3" t="s">
        <v>12</v>
      </c>
      <c r="B15" s="2">
        <f>SUM(B11:B14)</f>
        <v>8201.2800000000007</v>
      </c>
      <c r="C15" s="2">
        <f>SUM(C11:C14)</f>
        <v>1968.92</v>
      </c>
      <c r="D15" s="2">
        <f>SUM(D11:D14)</f>
        <v>6232.3600000000006</v>
      </c>
      <c r="F15" s="27"/>
      <c r="G15" s="23"/>
      <c r="H15" s="23"/>
    </row>
    <row r="16" spans="1:9" x14ac:dyDescent="0.25">
      <c r="F16" s="27"/>
      <c r="G16" s="23"/>
      <c r="H16" s="23"/>
    </row>
    <row r="17" spans="1:9" x14ac:dyDescent="0.25">
      <c r="A17" s="13">
        <f>+A14+31</f>
        <v>43101</v>
      </c>
      <c r="B17" s="14">
        <f>+B14</f>
        <v>2050.3200000000002</v>
      </c>
      <c r="C17" s="14">
        <v>479.23</v>
      </c>
      <c r="D17" s="14">
        <f t="shared" ref="D17:D70" si="1">+B17-C17</f>
        <v>1571.0900000000001</v>
      </c>
      <c r="E17" s="14">
        <f>+E14-D17</f>
        <v>142196.54999999999</v>
      </c>
      <c r="F17" s="27">
        <v>6487</v>
      </c>
      <c r="G17" s="23">
        <v>43109</v>
      </c>
      <c r="H17" s="23">
        <v>43109</v>
      </c>
    </row>
    <row r="18" spans="1:9" x14ac:dyDescent="0.25">
      <c r="A18" s="13">
        <f>+A17+31</f>
        <v>43132</v>
      </c>
      <c r="B18" s="14">
        <f>+B17</f>
        <v>2050.3200000000002</v>
      </c>
      <c r="C18" s="14">
        <v>473.99</v>
      </c>
      <c r="D18" s="14">
        <f t="shared" si="1"/>
        <v>1576.3300000000002</v>
      </c>
      <c r="E18" s="14">
        <f>+E17-D18</f>
        <v>140620.22</v>
      </c>
      <c r="F18" s="27">
        <v>6534</v>
      </c>
      <c r="G18" s="23">
        <v>43140</v>
      </c>
      <c r="H18" s="23">
        <v>43144</v>
      </c>
    </row>
    <row r="19" spans="1:9" x14ac:dyDescent="0.25">
      <c r="A19" s="13">
        <f>+A18+28</f>
        <v>43160</v>
      </c>
      <c r="B19" s="14">
        <f>+B18</f>
        <v>2050.3200000000002</v>
      </c>
      <c r="C19" s="14">
        <v>468.73</v>
      </c>
      <c r="D19" s="14">
        <f t="shared" si="1"/>
        <v>1581.5900000000001</v>
      </c>
      <c r="E19" s="14">
        <f>+E18-D19</f>
        <v>139038.63</v>
      </c>
      <c r="F19" s="27">
        <v>6606</v>
      </c>
      <c r="G19" s="23">
        <v>43171</v>
      </c>
      <c r="H19" s="23">
        <v>43171</v>
      </c>
    </row>
    <row r="20" spans="1:9" x14ac:dyDescent="0.25">
      <c r="A20" s="13">
        <f>+A19+31</f>
        <v>43191</v>
      </c>
      <c r="B20" s="14">
        <f>+B19</f>
        <v>2050.3200000000002</v>
      </c>
      <c r="C20" s="14">
        <v>463.46</v>
      </c>
      <c r="D20" s="14">
        <f t="shared" si="1"/>
        <v>1586.8600000000001</v>
      </c>
      <c r="E20" s="14">
        <f t="shared" si="0"/>
        <v>137451.77000000002</v>
      </c>
      <c r="F20" s="27">
        <v>6683</v>
      </c>
      <c r="G20" s="23">
        <v>43196</v>
      </c>
      <c r="H20" s="23">
        <v>43196</v>
      </c>
    </row>
    <row r="21" spans="1:9" x14ac:dyDescent="0.25">
      <c r="A21" s="13">
        <f>+A20+30</f>
        <v>43221</v>
      </c>
      <c r="B21" s="14">
        <f t="shared" ref="B21:B28" si="2">+B20</f>
        <v>2050.3200000000002</v>
      </c>
      <c r="C21" s="14">
        <v>458.17</v>
      </c>
      <c r="D21" s="14">
        <f t="shared" si="1"/>
        <v>1592.15</v>
      </c>
      <c r="E21" s="14">
        <f t="shared" si="0"/>
        <v>135859.62000000002</v>
      </c>
      <c r="F21" s="27">
        <v>6802</v>
      </c>
      <c r="G21" s="23">
        <v>43227</v>
      </c>
      <c r="H21" s="23">
        <v>43243</v>
      </c>
    </row>
    <row r="22" spans="1:9" x14ac:dyDescent="0.25">
      <c r="A22" s="13">
        <f>+A21+31</f>
        <v>43252</v>
      </c>
      <c r="B22" s="14">
        <f t="shared" si="2"/>
        <v>2050.3200000000002</v>
      </c>
      <c r="C22" s="14">
        <v>452.87</v>
      </c>
      <c r="D22" s="14">
        <f t="shared" si="1"/>
        <v>1597.4500000000003</v>
      </c>
      <c r="E22" s="14">
        <f t="shared" si="0"/>
        <v>134262.17000000001</v>
      </c>
      <c r="F22" s="27">
        <v>6893</v>
      </c>
      <c r="G22" s="23">
        <v>43257</v>
      </c>
      <c r="H22" s="23">
        <v>43263</v>
      </c>
    </row>
    <row r="23" spans="1:9" x14ac:dyDescent="0.25">
      <c r="A23" s="13">
        <f>+A22+30</f>
        <v>43282</v>
      </c>
      <c r="B23" s="14">
        <f t="shared" si="2"/>
        <v>2050.3200000000002</v>
      </c>
      <c r="C23" s="14">
        <v>447.54</v>
      </c>
      <c r="D23" s="14">
        <f t="shared" si="1"/>
        <v>1602.7800000000002</v>
      </c>
      <c r="E23" s="14">
        <f t="shared" si="0"/>
        <v>132659.39000000001</v>
      </c>
      <c r="F23" s="27">
        <v>8063</v>
      </c>
      <c r="G23" s="23">
        <v>43290</v>
      </c>
      <c r="H23" s="23">
        <v>43290</v>
      </c>
    </row>
    <row r="24" spans="1:9" x14ac:dyDescent="0.25">
      <c r="A24" s="13">
        <f>+A23+31</f>
        <v>43313</v>
      </c>
      <c r="B24" s="14">
        <f t="shared" si="2"/>
        <v>2050.3200000000002</v>
      </c>
      <c r="C24" s="14">
        <v>442.2</v>
      </c>
      <c r="D24" s="14">
        <f t="shared" si="1"/>
        <v>1608.1200000000001</v>
      </c>
      <c r="E24" s="14">
        <f t="shared" si="0"/>
        <v>131051.27000000002</v>
      </c>
      <c r="F24" s="27">
        <v>8137</v>
      </c>
      <c r="G24" s="23">
        <v>43322</v>
      </c>
      <c r="H24" s="23">
        <v>43322</v>
      </c>
    </row>
    <row r="25" spans="1:9" x14ac:dyDescent="0.25">
      <c r="A25" s="13">
        <f>+A24+31</f>
        <v>43344</v>
      </c>
      <c r="B25" s="14">
        <f t="shared" si="2"/>
        <v>2050.3200000000002</v>
      </c>
      <c r="C25" s="14">
        <v>436.84</v>
      </c>
      <c r="D25" s="14">
        <f t="shared" si="1"/>
        <v>1613.4800000000002</v>
      </c>
      <c r="E25" s="14">
        <f t="shared" si="0"/>
        <v>129437.79000000002</v>
      </c>
      <c r="F25" s="27">
        <v>8218</v>
      </c>
      <c r="G25" s="23">
        <v>43353</v>
      </c>
      <c r="H25" s="23">
        <v>43357</v>
      </c>
    </row>
    <row r="26" spans="1:9" x14ac:dyDescent="0.25">
      <c r="A26" s="13">
        <f>+A25+30</f>
        <v>43374</v>
      </c>
      <c r="B26" s="14">
        <f t="shared" si="2"/>
        <v>2050.3200000000002</v>
      </c>
      <c r="C26" s="14">
        <v>431.46</v>
      </c>
      <c r="D26" s="14">
        <f t="shared" si="1"/>
        <v>1618.8600000000001</v>
      </c>
      <c r="E26" s="14">
        <f t="shared" si="0"/>
        <v>127818.93000000002</v>
      </c>
      <c r="F26" s="27">
        <v>8253</v>
      </c>
      <c r="G26" s="23">
        <v>43382</v>
      </c>
      <c r="H26" s="23">
        <v>43383</v>
      </c>
    </row>
    <row r="27" spans="1:9" x14ac:dyDescent="0.25">
      <c r="A27" s="13">
        <f>+A26+31</f>
        <v>43405</v>
      </c>
      <c r="B27" s="14">
        <f t="shared" si="2"/>
        <v>2050.3200000000002</v>
      </c>
      <c r="C27" s="14">
        <v>426.06</v>
      </c>
      <c r="D27" s="14">
        <f t="shared" si="1"/>
        <v>1624.2600000000002</v>
      </c>
      <c r="E27" s="14">
        <f t="shared" si="0"/>
        <v>126194.67000000003</v>
      </c>
      <c r="F27" s="27">
        <v>8389</v>
      </c>
      <c r="G27" s="23">
        <v>43413</v>
      </c>
      <c r="H27" s="23">
        <v>43430</v>
      </c>
      <c r="I27" s="25"/>
    </row>
    <row r="28" spans="1:9" ht="16.5" thickBot="1" x14ac:dyDescent="0.3">
      <c r="A28" s="13">
        <f>+A27+30</f>
        <v>43435</v>
      </c>
      <c r="B28" s="14">
        <f t="shared" si="2"/>
        <v>2050.3200000000002</v>
      </c>
      <c r="C28" s="14">
        <v>420.63</v>
      </c>
      <c r="D28" s="14">
        <f t="shared" si="1"/>
        <v>1629.69</v>
      </c>
      <c r="E28" s="14">
        <f t="shared" si="0"/>
        <v>124564.98000000003</v>
      </c>
      <c r="F28" s="27">
        <v>8439</v>
      </c>
      <c r="G28" s="23">
        <v>43444</v>
      </c>
      <c r="H28" s="23">
        <v>43448</v>
      </c>
    </row>
    <row r="29" spans="1:9" x14ac:dyDescent="0.25">
      <c r="A29" s="18" t="s">
        <v>13</v>
      </c>
      <c r="B29" s="19">
        <f>SUM(B17:B28)</f>
        <v>24603.84</v>
      </c>
      <c r="C29" s="19">
        <f>SUM(C17:C28)</f>
        <v>5401.18</v>
      </c>
      <c r="D29" s="19">
        <f>SUM(D17:D28)</f>
        <v>19202.66</v>
      </c>
      <c r="E29" s="19"/>
      <c r="F29" s="27"/>
      <c r="G29" s="23"/>
      <c r="H29" s="23"/>
    </row>
    <row r="30" spans="1:9" x14ac:dyDescent="0.25">
      <c r="A30" s="13"/>
      <c r="B30" s="14"/>
      <c r="C30" s="14"/>
      <c r="D30" s="14"/>
      <c r="E30" s="14"/>
      <c r="F30" s="27"/>
      <c r="G30" s="23"/>
      <c r="H30" s="23"/>
    </row>
    <row r="31" spans="1:9" x14ac:dyDescent="0.25">
      <c r="A31" s="13">
        <f>+A28+31</f>
        <v>43466</v>
      </c>
      <c r="B31" s="14">
        <f>+B28</f>
        <v>2050.3200000000002</v>
      </c>
      <c r="C31" s="14">
        <v>415.22</v>
      </c>
      <c r="D31" s="14">
        <f t="shared" si="1"/>
        <v>1635.1000000000001</v>
      </c>
      <c r="E31" s="14">
        <f>+E28-D31</f>
        <v>122929.88000000002</v>
      </c>
      <c r="F31" s="27">
        <v>8543</v>
      </c>
      <c r="G31" s="23">
        <v>43474</v>
      </c>
      <c r="H31" s="23">
        <v>43474</v>
      </c>
    </row>
    <row r="32" spans="1:9" x14ac:dyDescent="0.25">
      <c r="A32" s="13">
        <f>+A31+31</f>
        <v>43497</v>
      </c>
      <c r="B32" s="14">
        <f>+B31</f>
        <v>2050.3200000000002</v>
      </c>
      <c r="C32" s="14">
        <v>409.77</v>
      </c>
      <c r="D32" s="14">
        <f t="shared" si="1"/>
        <v>1640.5500000000002</v>
      </c>
      <c r="E32" s="14">
        <f>+E31-D32</f>
        <v>121289.33000000002</v>
      </c>
      <c r="F32" s="27">
        <v>8621</v>
      </c>
      <c r="G32" s="23">
        <v>43507</v>
      </c>
      <c r="H32" s="23">
        <v>43507</v>
      </c>
    </row>
    <row r="33" spans="1:9" x14ac:dyDescent="0.25">
      <c r="A33" s="13">
        <f>+A32+28</f>
        <v>43525</v>
      </c>
      <c r="B33" s="21">
        <f>+B32</f>
        <v>2050.3200000000002</v>
      </c>
      <c r="C33" s="21">
        <v>404.3</v>
      </c>
      <c r="D33" s="21">
        <f t="shared" si="1"/>
        <v>1646.0200000000002</v>
      </c>
      <c r="E33" s="21">
        <f>+E32-D33</f>
        <v>119643.31000000001</v>
      </c>
      <c r="F33" s="27">
        <v>8703</v>
      </c>
      <c r="G33" s="23">
        <v>43530</v>
      </c>
      <c r="H33" s="23">
        <v>43532</v>
      </c>
    </row>
    <row r="34" spans="1:9" x14ac:dyDescent="0.25">
      <c r="A34" s="13">
        <f>+A33+31</f>
        <v>43556</v>
      </c>
      <c r="B34" s="21">
        <f>+B33</f>
        <v>2050.3200000000002</v>
      </c>
      <c r="C34" s="21">
        <v>398.81</v>
      </c>
      <c r="D34" s="21">
        <f t="shared" si="1"/>
        <v>1651.5100000000002</v>
      </c>
      <c r="E34" s="21">
        <f t="shared" si="0"/>
        <v>117991.80000000002</v>
      </c>
      <c r="F34" s="27">
        <v>8759</v>
      </c>
      <c r="G34" s="23">
        <v>43563</v>
      </c>
      <c r="H34" s="23">
        <v>43563</v>
      </c>
    </row>
    <row r="35" spans="1:9" x14ac:dyDescent="0.25">
      <c r="A35" s="13">
        <f>+A34+30</f>
        <v>43586</v>
      </c>
      <c r="B35" s="21">
        <f t="shared" ref="B35:B42" si="3">+B34</f>
        <v>2050.3200000000002</v>
      </c>
      <c r="C35" s="21">
        <v>393.31</v>
      </c>
      <c r="D35" s="21">
        <f t="shared" si="1"/>
        <v>1657.0100000000002</v>
      </c>
      <c r="E35" s="21">
        <f t="shared" si="0"/>
        <v>116334.79000000002</v>
      </c>
      <c r="F35" s="27">
        <v>8842</v>
      </c>
      <c r="G35" s="23">
        <v>43591</v>
      </c>
      <c r="H35" s="23">
        <v>43591</v>
      </c>
    </row>
    <row r="36" spans="1:9" x14ac:dyDescent="0.25">
      <c r="A36" s="13">
        <f>+A35+31</f>
        <v>43617</v>
      </c>
      <c r="B36" s="21">
        <f t="shared" si="3"/>
        <v>2050.3200000000002</v>
      </c>
      <c r="C36" s="21">
        <v>387.78</v>
      </c>
      <c r="D36" s="21">
        <f t="shared" si="1"/>
        <v>1662.5400000000002</v>
      </c>
      <c r="E36" s="21">
        <f t="shared" si="0"/>
        <v>114672.25000000003</v>
      </c>
      <c r="F36" s="27">
        <v>8945</v>
      </c>
      <c r="G36" s="23">
        <v>43627</v>
      </c>
      <c r="H36" s="23">
        <v>43627</v>
      </c>
    </row>
    <row r="37" spans="1:9" x14ac:dyDescent="0.25">
      <c r="A37" s="13">
        <f>+A36+30</f>
        <v>43647</v>
      </c>
      <c r="B37" s="21">
        <f t="shared" si="3"/>
        <v>2050.3200000000002</v>
      </c>
      <c r="C37" s="21">
        <v>382.24</v>
      </c>
      <c r="D37" s="21">
        <f t="shared" si="1"/>
        <v>1668.0800000000002</v>
      </c>
      <c r="E37" s="21">
        <f t="shared" si="0"/>
        <v>113004.17000000003</v>
      </c>
      <c r="F37" s="27">
        <v>8976</v>
      </c>
      <c r="G37" s="23">
        <v>43649</v>
      </c>
      <c r="H37" s="23">
        <v>43654</v>
      </c>
    </row>
    <row r="38" spans="1:9" x14ac:dyDescent="0.25">
      <c r="A38" s="13">
        <f>+A37+31</f>
        <v>43678</v>
      </c>
      <c r="B38" s="14">
        <f t="shared" si="3"/>
        <v>2050.3200000000002</v>
      </c>
      <c r="C38" s="14">
        <v>376.68</v>
      </c>
      <c r="D38" s="14">
        <f t="shared" si="1"/>
        <v>1673.64</v>
      </c>
      <c r="E38" s="14">
        <f t="shared" si="0"/>
        <v>111330.53000000003</v>
      </c>
      <c r="F38" s="27">
        <v>9046</v>
      </c>
      <c r="G38" s="23">
        <v>43689</v>
      </c>
      <c r="H38" s="23">
        <v>43689</v>
      </c>
    </row>
    <row r="39" spans="1:9" x14ac:dyDescent="0.25">
      <c r="A39" s="13">
        <f>+A38+31</f>
        <v>43709</v>
      </c>
      <c r="B39" s="21">
        <f t="shared" si="3"/>
        <v>2050.3200000000002</v>
      </c>
      <c r="C39" s="21">
        <v>371.1</v>
      </c>
      <c r="D39" s="21">
        <f t="shared" si="1"/>
        <v>1679.2200000000003</v>
      </c>
      <c r="E39" s="21">
        <f t="shared" si="0"/>
        <v>109651.31000000003</v>
      </c>
      <c r="F39" s="27">
        <v>9092</v>
      </c>
      <c r="G39" s="23">
        <v>43725</v>
      </c>
      <c r="H39" s="23">
        <v>43725</v>
      </c>
      <c r="I39" t="s">
        <v>28</v>
      </c>
    </row>
    <row r="40" spans="1:9" x14ac:dyDescent="0.25">
      <c r="A40" s="13">
        <f>+A39+30</f>
        <v>43739</v>
      </c>
      <c r="B40" s="14">
        <f t="shared" si="3"/>
        <v>2050.3200000000002</v>
      </c>
      <c r="C40" s="14">
        <v>365.5</v>
      </c>
      <c r="D40" s="14">
        <f t="shared" si="1"/>
        <v>1684.8200000000002</v>
      </c>
      <c r="E40" s="14">
        <f t="shared" si="0"/>
        <v>107966.49000000002</v>
      </c>
      <c r="F40" s="27">
        <v>9136</v>
      </c>
      <c r="G40" s="23">
        <v>43747</v>
      </c>
      <c r="H40" s="23">
        <v>43747</v>
      </c>
    </row>
    <row r="41" spans="1:9" x14ac:dyDescent="0.25">
      <c r="A41" s="13">
        <f>+A40+31</f>
        <v>43770</v>
      </c>
      <c r="B41" s="14">
        <f t="shared" si="3"/>
        <v>2050.3200000000002</v>
      </c>
      <c r="C41" s="14">
        <v>359.89</v>
      </c>
      <c r="D41" s="14">
        <f t="shared" si="1"/>
        <v>1690.4300000000003</v>
      </c>
      <c r="E41" s="14">
        <f t="shared" si="0"/>
        <v>106276.06000000003</v>
      </c>
      <c r="F41" s="27">
        <v>9214</v>
      </c>
      <c r="G41" s="23">
        <v>43782</v>
      </c>
      <c r="H41" s="23">
        <v>43796</v>
      </c>
    </row>
    <row r="42" spans="1:9" ht="16.5" thickBot="1" x14ac:dyDescent="0.3">
      <c r="A42" s="13">
        <f>+A41+30</f>
        <v>43800</v>
      </c>
      <c r="B42" s="14">
        <f t="shared" si="3"/>
        <v>2050.3200000000002</v>
      </c>
      <c r="C42" s="14">
        <v>354.24</v>
      </c>
      <c r="D42" s="14">
        <f t="shared" si="1"/>
        <v>1696.0800000000002</v>
      </c>
      <c r="E42" s="14">
        <f t="shared" si="0"/>
        <v>104579.98000000003</v>
      </c>
      <c r="F42" s="27">
        <v>9260</v>
      </c>
      <c r="G42" s="23">
        <v>43805</v>
      </c>
      <c r="H42" s="23">
        <v>43805</v>
      </c>
    </row>
    <row r="43" spans="1:9" x14ac:dyDescent="0.25">
      <c r="A43" s="18" t="s">
        <v>14</v>
      </c>
      <c r="B43" s="19">
        <f>SUM(B31:B42)</f>
        <v>24603.84</v>
      </c>
      <c r="C43" s="19">
        <f>SUM(C31:C42)</f>
        <v>4618.8399999999992</v>
      </c>
      <c r="D43" s="19">
        <f>SUM(D31:D42)</f>
        <v>19985.000000000004</v>
      </c>
      <c r="E43" s="19"/>
      <c r="F43" s="27"/>
      <c r="G43" s="23"/>
      <c r="H43" s="23"/>
    </row>
    <row r="44" spans="1:9" x14ac:dyDescent="0.25">
      <c r="A44" s="13"/>
      <c r="B44" s="14"/>
      <c r="C44" s="14"/>
      <c r="D44" s="14"/>
      <c r="E44" s="14"/>
      <c r="F44" s="27"/>
      <c r="G44" s="23"/>
      <c r="H44" s="23"/>
    </row>
    <row r="45" spans="1:9" x14ac:dyDescent="0.25">
      <c r="A45" s="13">
        <f>+A42+31</f>
        <v>43831</v>
      </c>
      <c r="B45" s="14">
        <f>+B42</f>
        <v>2050.3200000000002</v>
      </c>
      <c r="C45" s="14">
        <v>348.6</v>
      </c>
      <c r="D45" s="14">
        <f t="shared" si="1"/>
        <v>1701.7200000000003</v>
      </c>
      <c r="E45" s="14">
        <f>+E42-D45</f>
        <v>102878.26000000002</v>
      </c>
      <c r="F45" s="27">
        <v>9346</v>
      </c>
      <c r="G45" s="23">
        <v>43838</v>
      </c>
      <c r="H45" s="23">
        <v>43839</v>
      </c>
    </row>
    <row r="46" spans="1:9" x14ac:dyDescent="0.25">
      <c r="A46" s="13">
        <f>+A45+31</f>
        <v>43862</v>
      </c>
      <c r="B46" s="14">
        <f>+B45</f>
        <v>2050.3200000000002</v>
      </c>
      <c r="C46" s="14">
        <v>342.93</v>
      </c>
      <c r="D46" s="14">
        <f t="shared" si="1"/>
        <v>1707.39</v>
      </c>
      <c r="E46" s="14">
        <f>+E45-D46</f>
        <v>101170.87000000002</v>
      </c>
      <c r="F46" s="27">
        <v>9481</v>
      </c>
      <c r="G46" s="31">
        <v>43894</v>
      </c>
      <c r="H46" s="23">
        <v>43896</v>
      </c>
      <c r="I46" s="26" t="s">
        <v>29</v>
      </c>
    </row>
    <row r="47" spans="1:9" x14ac:dyDescent="0.25">
      <c r="A47" s="13">
        <f>+A46+29</f>
        <v>43891</v>
      </c>
      <c r="B47" s="14">
        <f>+B46</f>
        <v>2050.3200000000002</v>
      </c>
      <c r="C47" s="14">
        <v>337.24</v>
      </c>
      <c r="D47" s="14">
        <f t="shared" si="1"/>
        <v>1713.0800000000002</v>
      </c>
      <c r="E47" s="14">
        <f>+E46-D47</f>
        <v>99457.790000000023</v>
      </c>
      <c r="F47" s="27">
        <v>9539</v>
      </c>
      <c r="G47" s="31">
        <v>43929</v>
      </c>
      <c r="H47" s="23">
        <v>43930</v>
      </c>
      <c r="I47" s="26" t="s">
        <v>29</v>
      </c>
    </row>
    <row r="48" spans="1:9" x14ac:dyDescent="0.25">
      <c r="A48" s="13">
        <f>+A47+31</f>
        <v>43922</v>
      </c>
      <c r="B48" s="14">
        <v>0</v>
      </c>
      <c r="C48" s="14">
        <v>0</v>
      </c>
      <c r="D48" s="14">
        <f t="shared" si="1"/>
        <v>0</v>
      </c>
      <c r="E48" s="14">
        <f t="shared" si="0"/>
        <v>99457.790000000023</v>
      </c>
      <c r="F48" s="27"/>
      <c r="G48" s="23"/>
      <c r="H48" s="23"/>
    </row>
    <row r="49" spans="1:9" x14ac:dyDescent="0.25">
      <c r="A49" s="13">
        <f>+A48+30</f>
        <v>43952</v>
      </c>
      <c r="B49" s="14">
        <v>0</v>
      </c>
      <c r="C49" s="14">
        <v>0</v>
      </c>
      <c r="D49" s="14">
        <f t="shared" si="1"/>
        <v>0</v>
      </c>
      <c r="E49" s="14">
        <f t="shared" si="0"/>
        <v>99457.790000000023</v>
      </c>
      <c r="F49" s="27"/>
      <c r="G49" s="23"/>
      <c r="H49" s="23"/>
    </row>
    <row r="50" spans="1:9" x14ac:dyDescent="0.25">
      <c r="A50" s="13">
        <f>+A49+31</f>
        <v>43983</v>
      </c>
      <c r="B50" s="14">
        <v>0</v>
      </c>
      <c r="C50" s="14">
        <v>0</v>
      </c>
      <c r="D50" s="14">
        <f t="shared" si="1"/>
        <v>0</v>
      </c>
      <c r="E50" s="14">
        <f t="shared" si="0"/>
        <v>99457.790000000023</v>
      </c>
      <c r="F50" s="27"/>
      <c r="G50" s="23"/>
      <c r="H50" s="23"/>
    </row>
    <row r="51" spans="1:9" x14ac:dyDescent="0.25">
      <c r="A51" s="13">
        <f>+A50+30</f>
        <v>44013</v>
      </c>
      <c r="B51" s="14">
        <f>+B47</f>
        <v>2050.3200000000002</v>
      </c>
      <c r="C51" s="14">
        <v>331.53</v>
      </c>
      <c r="D51" s="14">
        <f t="shared" si="1"/>
        <v>1718.7900000000002</v>
      </c>
      <c r="E51" s="14">
        <f t="shared" si="0"/>
        <v>97739.000000000029</v>
      </c>
      <c r="F51" s="27">
        <v>9748</v>
      </c>
      <c r="G51" s="23">
        <v>44021</v>
      </c>
      <c r="H51" s="23">
        <v>44025</v>
      </c>
    </row>
    <row r="52" spans="1:9" x14ac:dyDescent="0.25">
      <c r="A52" s="22">
        <f>+A51+31</f>
        <v>44044</v>
      </c>
      <c r="B52" s="21">
        <f>+B51</f>
        <v>2050.3200000000002</v>
      </c>
      <c r="C52" s="14">
        <v>325.8</v>
      </c>
      <c r="D52" s="21">
        <f t="shared" si="1"/>
        <v>1724.5200000000002</v>
      </c>
      <c r="E52" s="21">
        <f t="shared" si="0"/>
        <v>96014.480000000025</v>
      </c>
      <c r="F52" s="27">
        <v>9824</v>
      </c>
      <c r="G52" s="23">
        <v>44055</v>
      </c>
      <c r="H52" s="23">
        <v>44056</v>
      </c>
    </row>
    <row r="53" spans="1:9" x14ac:dyDescent="0.25">
      <c r="A53" s="13">
        <f>+A52+31</f>
        <v>44075</v>
      </c>
      <c r="B53" s="14">
        <f>+B52</f>
        <v>2050.3200000000002</v>
      </c>
      <c r="C53" s="14">
        <v>320.05</v>
      </c>
      <c r="D53" s="14">
        <f t="shared" si="1"/>
        <v>1730.2700000000002</v>
      </c>
      <c r="E53" s="14">
        <f t="shared" si="0"/>
        <v>94284.210000000021</v>
      </c>
      <c r="F53" s="27">
        <v>9905</v>
      </c>
      <c r="G53" s="23">
        <v>44097</v>
      </c>
      <c r="H53" s="23">
        <v>44097</v>
      </c>
      <c r="I53" t="s">
        <v>30</v>
      </c>
    </row>
    <row r="54" spans="1:9" x14ac:dyDescent="0.25">
      <c r="A54" s="13">
        <f>+A53+30</f>
        <v>44105</v>
      </c>
      <c r="B54" s="14">
        <f>+B53</f>
        <v>2050.3200000000002</v>
      </c>
      <c r="C54" s="14">
        <v>314.27999999999997</v>
      </c>
      <c r="D54" s="14">
        <f t="shared" si="1"/>
        <v>1736.0400000000002</v>
      </c>
      <c r="E54" s="14">
        <f t="shared" si="0"/>
        <v>92548.170000000027</v>
      </c>
      <c r="F54" s="27">
        <v>9960</v>
      </c>
      <c r="G54" s="23">
        <v>44109</v>
      </c>
      <c r="H54" s="23">
        <v>44111</v>
      </c>
    </row>
    <row r="55" spans="1:9" x14ac:dyDescent="0.25">
      <c r="A55" s="13">
        <f>+A54+31</f>
        <v>44136</v>
      </c>
      <c r="B55" s="14">
        <f>+B54</f>
        <v>2050.3200000000002</v>
      </c>
      <c r="C55" s="21">
        <v>308.49</v>
      </c>
      <c r="D55" s="14">
        <f t="shared" si="1"/>
        <v>1741.8300000000002</v>
      </c>
      <c r="E55" s="14">
        <f t="shared" si="0"/>
        <v>90806.340000000026</v>
      </c>
      <c r="F55" s="27">
        <v>10029</v>
      </c>
      <c r="G55" s="23">
        <v>44137</v>
      </c>
      <c r="H55" s="23">
        <v>44141</v>
      </c>
    </row>
    <row r="56" spans="1:9" ht="16.5" thickBot="1" x14ac:dyDescent="0.3">
      <c r="A56" s="13">
        <f>+A55+30</f>
        <v>44166</v>
      </c>
      <c r="B56" s="14">
        <f>+B55</f>
        <v>2050.3200000000002</v>
      </c>
      <c r="C56" s="14">
        <v>302.69</v>
      </c>
      <c r="D56" s="14">
        <f t="shared" si="1"/>
        <v>1747.63</v>
      </c>
      <c r="E56" s="14">
        <f t="shared" si="0"/>
        <v>89058.710000000021</v>
      </c>
      <c r="F56" s="27">
        <v>10102</v>
      </c>
      <c r="G56" s="23">
        <v>44176</v>
      </c>
      <c r="H56" s="23">
        <v>44179</v>
      </c>
    </row>
    <row r="57" spans="1:9" x14ac:dyDescent="0.25">
      <c r="A57" s="18" t="s">
        <v>15</v>
      </c>
      <c r="B57" s="19">
        <f>SUM(B45:B56)</f>
        <v>18452.88</v>
      </c>
      <c r="C57" s="19">
        <f>SUM(C45:C56)</f>
        <v>2931.61</v>
      </c>
      <c r="D57" s="19">
        <f>SUM(D45:D56)</f>
        <v>15521.27</v>
      </c>
      <c r="E57" s="19"/>
      <c r="F57" s="27"/>
      <c r="G57" s="23"/>
      <c r="H57" s="23"/>
    </row>
    <row r="58" spans="1:9" x14ac:dyDescent="0.25">
      <c r="A58" s="13"/>
      <c r="B58" s="14"/>
      <c r="C58" s="14"/>
      <c r="D58" s="14"/>
      <c r="E58" s="14"/>
      <c r="F58" s="27"/>
      <c r="G58" s="23"/>
      <c r="H58" s="23"/>
    </row>
    <row r="59" spans="1:9" x14ac:dyDescent="0.25">
      <c r="A59" s="13">
        <f>+A56+31</f>
        <v>44197</v>
      </c>
      <c r="B59" s="14">
        <f>+B56</f>
        <v>2050.3200000000002</v>
      </c>
      <c r="C59" s="14">
        <v>296.86</v>
      </c>
      <c r="D59" s="14">
        <f t="shared" si="1"/>
        <v>1753.46</v>
      </c>
      <c r="E59" s="14">
        <f>+E56-D59</f>
        <v>87305.250000000015</v>
      </c>
      <c r="F59" s="27">
        <v>10158</v>
      </c>
      <c r="G59" s="23">
        <v>44208</v>
      </c>
      <c r="H59" s="23">
        <v>44208</v>
      </c>
    </row>
    <row r="60" spans="1:9" x14ac:dyDescent="0.25">
      <c r="A60" s="13">
        <f>+A59+31</f>
        <v>44228</v>
      </c>
      <c r="B60" s="14">
        <f>+B59</f>
        <v>2050.3200000000002</v>
      </c>
      <c r="C60" s="14">
        <v>291.02</v>
      </c>
      <c r="D60" s="14">
        <f t="shared" si="1"/>
        <v>1759.3000000000002</v>
      </c>
      <c r="E60" s="14">
        <f>+E59-D60</f>
        <v>85545.950000000012</v>
      </c>
      <c r="F60" s="27">
        <v>10206</v>
      </c>
      <c r="G60" s="23">
        <v>44238</v>
      </c>
      <c r="H60" s="23">
        <v>44245</v>
      </c>
    </row>
    <row r="61" spans="1:9" x14ac:dyDescent="0.25">
      <c r="A61" s="13">
        <f>+A60+28</f>
        <v>44256</v>
      </c>
      <c r="B61" s="14">
        <f>+B60</f>
        <v>2050.3200000000002</v>
      </c>
      <c r="C61" s="14">
        <v>285.13</v>
      </c>
      <c r="D61" s="14">
        <f t="shared" si="1"/>
        <v>1765.19</v>
      </c>
      <c r="E61" s="14">
        <f>+E60-D61</f>
        <v>83780.760000000009</v>
      </c>
      <c r="F61" s="27">
        <v>10282</v>
      </c>
      <c r="G61" s="23">
        <v>44266</v>
      </c>
      <c r="H61" s="23">
        <v>44266</v>
      </c>
    </row>
    <row r="62" spans="1:9" x14ac:dyDescent="0.25">
      <c r="A62" s="13">
        <f>+A61+31</f>
        <v>44287</v>
      </c>
      <c r="B62" s="14">
        <f>+B61</f>
        <v>2050.3200000000002</v>
      </c>
      <c r="C62" s="14">
        <v>279.27</v>
      </c>
      <c r="D62" s="14">
        <f t="shared" si="1"/>
        <v>1771.0500000000002</v>
      </c>
      <c r="E62" s="14">
        <f t="shared" si="0"/>
        <v>82009.710000000006</v>
      </c>
      <c r="F62" s="27">
        <v>10351</v>
      </c>
      <c r="G62" s="23">
        <v>44299</v>
      </c>
      <c r="H62" s="23">
        <v>44300</v>
      </c>
    </row>
    <row r="63" spans="1:9" x14ac:dyDescent="0.25">
      <c r="A63" s="13">
        <f>+A62+30</f>
        <v>44317</v>
      </c>
      <c r="B63" s="14">
        <f t="shared" ref="B63:B68" si="4">+B62</f>
        <v>2050.3200000000002</v>
      </c>
      <c r="C63" s="14">
        <v>273.37</v>
      </c>
      <c r="D63" s="14">
        <f t="shared" si="1"/>
        <v>1776.9500000000003</v>
      </c>
      <c r="E63" s="14">
        <f t="shared" si="0"/>
        <v>80232.760000000009</v>
      </c>
      <c r="F63" s="27">
        <v>10414</v>
      </c>
      <c r="G63" s="23">
        <v>44326</v>
      </c>
      <c r="H63" s="23">
        <v>44326</v>
      </c>
    </row>
    <row r="64" spans="1:9" x14ac:dyDescent="0.25">
      <c r="A64" s="13">
        <f>+A63+31</f>
        <v>44348</v>
      </c>
      <c r="B64" s="14">
        <f t="shared" si="4"/>
        <v>2050.3200000000002</v>
      </c>
      <c r="C64" s="14">
        <v>267.44</v>
      </c>
      <c r="D64" s="14">
        <f t="shared" si="1"/>
        <v>1782.88</v>
      </c>
      <c r="E64" s="14">
        <f t="shared" si="0"/>
        <v>78449.88</v>
      </c>
      <c r="F64" s="27">
        <v>10477</v>
      </c>
      <c r="G64" s="23">
        <v>44354</v>
      </c>
      <c r="H64" s="23">
        <v>44361</v>
      </c>
    </row>
    <row r="65" spans="1:12" x14ac:dyDescent="0.25">
      <c r="A65" s="13">
        <f>+A64+30</f>
        <v>44378</v>
      </c>
      <c r="B65" s="14">
        <f t="shared" si="4"/>
        <v>2050.3200000000002</v>
      </c>
      <c r="C65" s="14">
        <v>261.5</v>
      </c>
      <c r="D65" s="14">
        <f t="shared" si="1"/>
        <v>1788.8200000000002</v>
      </c>
      <c r="E65" s="14">
        <f t="shared" si="0"/>
        <v>76661.06</v>
      </c>
      <c r="F65" s="27">
        <v>10549</v>
      </c>
      <c r="G65" s="23">
        <v>44420</v>
      </c>
      <c r="H65" s="23">
        <v>44420</v>
      </c>
      <c r="I65" t="s">
        <v>31</v>
      </c>
    </row>
    <row r="66" spans="1:12" x14ac:dyDescent="0.25">
      <c r="A66" s="13">
        <f>+A65+31</f>
        <v>44409</v>
      </c>
      <c r="B66" s="14">
        <f t="shared" si="4"/>
        <v>2050.3200000000002</v>
      </c>
      <c r="C66" s="14">
        <v>255.54</v>
      </c>
      <c r="D66" s="14">
        <f t="shared" si="1"/>
        <v>1794.7800000000002</v>
      </c>
      <c r="E66" s="14">
        <f t="shared" si="0"/>
        <v>74866.28</v>
      </c>
      <c r="F66" s="27">
        <v>10610</v>
      </c>
      <c r="G66" s="23">
        <v>44420</v>
      </c>
      <c r="H66" s="23">
        <v>44420</v>
      </c>
    </row>
    <row r="67" spans="1:12" x14ac:dyDescent="0.25">
      <c r="A67" s="13">
        <f>+A66+31</f>
        <v>44440</v>
      </c>
      <c r="B67" s="14">
        <f t="shared" si="4"/>
        <v>2050.3200000000002</v>
      </c>
      <c r="C67" s="14">
        <v>249.55</v>
      </c>
      <c r="D67" s="14">
        <f t="shared" si="1"/>
        <v>1800.7700000000002</v>
      </c>
      <c r="E67" s="14">
        <f t="shared" si="0"/>
        <v>73065.509999999995</v>
      </c>
      <c r="F67" s="27">
        <v>10690</v>
      </c>
      <c r="G67" s="23">
        <v>44460</v>
      </c>
      <c r="H67" s="23">
        <v>44463</v>
      </c>
      <c r="I67" s="20"/>
    </row>
    <row r="68" spans="1:12" x14ac:dyDescent="0.25">
      <c r="A68" s="13">
        <f>+A67+30</f>
        <v>44470</v>
      </c>
      <c r="B68" s="14">
        <f t="shared" si="4"/>
        <v>2050.3200000000002</v>
      </c>
      <c r="C68" s="14">
        <v>243.55</v>
      </c>
      <c r="D68" s="14">
        <f t="shared" si="1"/>
        <v>1806.7700000000002</v>
      </c>
      <c r="E68" s="14">
        <f t="shared" si="0"/>
        <v>71258.739999999991</v>
      </c>
      <c r="F68" s="27">
        <v>10732</v>
      </c>
      <c r="G68" s="28">
        <v>44482</v>
      </c>
      <c r="H68" s="23">
        <v>44487</v>
      </c>
      <c r="I68" s="20"/>
      <c r="K68" s="23"/>
      <c r="L68" s="25"/>
    </row>
    <row r="69" spans="1:12" x14ac:dyDescent="0.25">
      <c r="A69" s="13">
        <f>+A68+31</f>
        <v>44501</v>
      </c>
      <c r="B69" s="14">
        <f>50961.22</f>
        <v>50961.22</v>
      </c>
      <c r="C69" s="14">
        <v>0</v>
      </c>
      <c r="D69" s="14">
        <f t="shared" si="1"/>
        <v>50961.22</v>
      </c>
      <c r="E69" s="14">
        <f>+E68-D69</f>
        <v>20297.51999999999</v>
      </c>
      <c r="F69" s="27">
        <v>10742</v>
      </c>
      <c r="G69" s="23">
        <v>44495</v>
      </c>
      <c r="H69" s="23">
        <v>44501</v>
      </c>
      <c r="I69" s="25" t="s">
        <v>32</v>
      </c>
      <c r="L69" s="29">
        <f>50961.22-C69-D69</f>
        <v>0</v>
      </c>
    </row>
    <row r="70" spans="1:12" ht="16.5" thickBot="1" x14ac:dyDescent="0.3">
      <c r="A70" s="13">
        <f>+A69+30</f>
        <v>44531</v>
      </c>
      <c r="B70" s="14">
        <v>0</v>
      </c>
      <c r="C70" s="14">
        <v>0</v>
      </c>
      <c r="D70" s="14">
        <f t="shared" si="1"/>
        <v>0</v>
      </c>
      <c r="E70" s="14">
        <f t="shared" si="0"/>
        <v>20297.51999999999</v>
      </c>
      <c r="F70" s="27"/>
      <c r="G70" s="28"/>
      <c r="H70" s="23"/>
    </row>
    <row r="71" spans="1:12" x14ac:dyDescent="0.25">
      <c r="A71" s="18" t="s">
        <v>16</v>
      </c>
      <c r="B71" s="19">
        <f>SUM(B59:B70)</f>
        <v>71464.42</v>
      </c>
      <c r="C71" s="19">
        <f>SUM(C59:C70)</f>
        <v>2703.2300000000005</v>
      </c>
      <c r="D71" s="19">
        <f>SUM(D59:D70)</f>
        <v>68761.19</v>
      </c>
      <c r="E71" s="19"/>
      <c r="F71" s="27"/>
      <c r="G71" s="23"/>
      <c r="H71" s="23"/>
    </row>
    <row r="72" spans="1:12" x14ac:dyDescent="0.25">
      <c r="A72" s="13"/>
      <c r="B72" s="14"/>
      <c r="C72" s="14"/>
      <c r="D72" s="14"/>
      <c r="E72" s="14"/>
      <c r="F72" s="27"/>
      <c r="G72" s="28"/>
      <c r="H72" s="23"/>
    </row>
    <row r="73" spans="1:12" ht="16.5" thickBot="1" x14ac:dyDescent="0.3"/>
    <row r="74" spans="1:12" ht="16.5" thickBot="1" x14ac:dyDescent="0.3">
      <c r="A74" s="15" t="s">
        <v>20</v>
      </c>
      <c r="B74" s="16">
        <f>+B71++B57+B43+B29+B15</f>
        <v>147326.26</v>
      </c>
      <c r="C74" s="16">
        <f t="shared" ref="C74:D74" si="5">+C71++C57+C43+C29+C15</f>
        <v>17623.78</v>
      </c>
      <c r="D74" s="16">
        <f t="shared" si="5"/>
        <v>129702.48000000001</v>
      </c>
      <c r="E74" s="17"/>
    </row>
    <row r="78" spans="1:12" x14ac:dyDescent="0.25">
      <c r="A78" s="1" t="s">
        <v>21</v>
      </c>
    </row>
  </sheetData>
  <mergeCells count="4">
    <mergeCell ref="A1:E1"/>
    <mergeCell ref="A2:E2"/>
    <mergeCell ref="A4:E4"/>
    <mergeCell ref="A3:E3"/>
  </mergeCells>
  <printOptions horizontalCentered="1"/>
  <pageMargins left="0.5" right="0.5" top="0.5" bottom="0.5" header="0.5" footer="0.5"/>
  <pageSetup fitToHeight="5" orientation="portrait" r:id="rId1"/>
  <headerFooter alignWithMargins="0"/>
  <rowBreaks count="1" manualBreakCount="1">
    <brk id="44" max="4" man="1"/>
  </rowBreaks>
  <ignoredErrors>
    <ignoredError sqref="A20:A28 A30:A42 A44:A47 A58:A70 A72 A48:A5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9" ma:contentTypeDescription="Create a new document." ma:contentTypeScope="" ma:versionID="28b261fdcec56a2e9edca6c4e8f31ece">
  <xsd:schema xmlns:xsd="http://www.w3.org/2001/XMLSchema" xmlns:xs="http://www.w3.org/2001/XMLSchema" xmlns:p="http://schemas.microsoft.com/office/2006/metadata/properties" xmlns:ns1="http://schemas.microsoft.com/sharepoint/v3" xmlns:ns2="a58df785-9696-4fb3-852f-490bb0124867" xmlns:ns3="7594a126-ae48-49d2-9c44-dde507913f0f" targetNamespace="http://schemas.microsoft.com/office/2006/metadata/properties" ma:root="true" ma:fieldsID="8a19df9bf27512cb56b0d0f70d62407c" ns1:_="" ns2:_="" ns3:_="">
    <xsd:import namespace="http://schemas.microsoft.com/sharepoint/v3"/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21f4d4-ca5c-43ab-a81e-29da611f3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0e31fbb-88ff-4576-b8ca-366fe98f3935}" ma:internalName="TaxCatchAll" ma:showField="CatchAllData" ma:web="7594a126-ae48-49d2-9c44-dde507913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94a126-ae48-49d2-9c44-dde507913f0f" xsi:nil="true"/>
    <lcf76f155ced4ddcb4097134ff3c332f xmlns="a58df785-9696-4fb3-852f-490bb012486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8D8EF3-C8E5-40E2-AB3D-6360EC80A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8821C-F6C9-4F3E-8D05-1341242D2489}"/>
</file>

<file path=customXml/itemProps3.xml><?xml version="1.0" encoding="utf-8"?>
<ds:datastoreItem xmlns:ds="http://schemas.openxmlformats.org/officeDocument/2006/customXml" ds:itemID="{D05CC25B-716D-41EA-BDFB-2C214593B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Amortization Schedule - UCDOF</vt:lpstr>
      <vt:lpstr>Amortization Schedule with Pmts</vt:lpstr>
      <vt:lpstr>'Amortization Schedule - UCDOF'!Print_Area</vt:lpstr>
      <vt:lpstr>'Amortization Schedule with Pmts'!Print_Area</vt:lpstr>
      <vt:lpstr>'Amortization Schedule - UCDOF'!Print_Titles</vt:lpstr>
      <vt:lpstr>'Amortization Schedule with Pmts'!Print_Titles</vt:lpstr>
    </vt:vector>
  </TitlesOfParts>
  <Manager/>
  <Company>UCDC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Adam Korol</cp:lastModifiedBy>
  <cp:revision/>
  <dcterms:created xsi:type="dcterms:W3CDTF">2008-02-21T13:24:25Z</dcterms:created>
  <dcterms:modified xsi:type="dcterms:W3CDTF">2022-03-22T16:20:10Z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